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9855"/>
  </bookViews>
  <sheets>
    <sheet name="资产负债表" sheetId="1" r:id="rId1"/>
    <sheet name="利润表" sheetId="2" r:id="rId2"/>
    <sheet name="现金流量表" sheetId="3" r:id="rId3"/>
    <sheet name="财务指标" sheetId="4" r:id="rId4"/>
  </sheets>
  <calcPr calcId="125725"/>
</workbook>
</file>

<file path=xl/calcChain.xml><?xml version="1.0" encoding="utf-8"?>
<calcChain xmlns="http://schemas.openxmlformats.org/spreadsheetml/2006/main">
  <c r="J41" i="3"/>
  <c r="J19"/>
  <c r="J20"/>
  <c r="C21"/>
  <c r="D21"/>
  <c r="E21"/>
  <c r="F21"/>
  <c r="G21"/>
  <c r="H21"/>
  <c r="I21"/>
  <c r="B21"/>
  <c r="C22"/>
  <c r="D22"/>
  <c r="E22"/>
  <c r="F22"/>
  <c r="G22"/>
  <c r="H22"/>
  <c r="I22"/>
  <c r="B22"/>
  <c r="C26"/>
  <c r="D26"/>
  <c r="E26"/>
  <c r="F26"/>
  <c r="G26"/>
  <c r="H26"/>
  <c r="I26"/>
  <c r="B26"/>
  <c r="C25"/>
  <c r="D25"/>
  <c r="E25"/>
  <c r="F25"/>
  <c r="G25"/>
  <c r="H25"/>
  <c r="I25"/>
  <c r="B25"/>
  <c r="C24"/>
  <c r="D24"/>
  <c r="E24"/>
  <c r="F24"/>
  <c r="G24"/>
  <c r="H24"/>
  <c r="I24"/>
  <c r="B24"/>
  <c r="C23"/>
  <c r="D23"/>
  <c r="E23"/>
  <c r="F23"/>
  <c r="G23"/>
  <c r="H23"/>
  <c r="I23"/>
  <c r="B23"/>
  <c r="C18"/>
  <c r="D18"/>
  <c r="E18"/>
  <c r="F18"/>
  <c r="G18"/>
  <c r="H18"/>
  <c r="I18"/>
  <c r="B18"/>
  <c r="C13"/>
  <c r="D13"/>
  <c r="E13"/>
  <c r="F13"/>
  <c r="G13"/>
  <c r="H13"/>
  <c r="I13"/>
  <c r="B13"/>
  <c r="C15"/>
  <c r="D15"/>
  <c r="E15"/>
  <c r="F15"/>
  <c r="G15"/>
  <c r="H15"/>
  <c r="I15"/>
  <c r="B15"/>
  <c r="C11"/>
  <c r="D11"/>
  <c r="E11"/>
  <c r="F11"/>
  <c r="G11"/>
  <c r="H11"/>
  <c r="I11"/>
  <c r="B11"/>
  <c r="C5"/>
  <c r="D5"/>
  <c r="E5"/>
  <c r="F5"/>
  <c r="G5"/>
  <c r="H5"/>
  <c r="I5"/>
  <c r="B5"/>
  <c r="C9"/>
  <c r="D9"/>
  <c r="E9"/>
  <c r="F9"/>
  <c r="G9"/>
  <c r="H9"/>
  <c r="I9"/>
  <c r="B9"/>
  <c r="B41"/>
  <c r="C41"/>
  <c r="D41"/>
  <c r="E41"/>
  <c r="F41"/>
  <c r="G41"/>
  <c r="H41"/>
  <c r="I41"/>
  <c r="C37" i="1"/>
  <c r="D37"/>
  <c r="E37"/>
  <c r="F37"/>
  <c r="G37"/>
  <c r="H37"/>
  <c r="I37"/>
  <c r="B37"/>
  <c r="I33"/>
  <c r="H33"/>
  <c r="D33"/>
  <c r="C33"/>
  <c r="E33"/>
  <c r="F33"/>
  <c r="G33"/>
  <c r="B33"/>
  <c r="C61"/>
  <c r="D61"/>
  <c r="E61"/>
  <c r="F61"/>
  <c r="G61"/>
  <c r="H61"/>
  <c r="I61"/>
  <c r="B61"/>
  <c r="C59"/>
  <c r="D59"/>
  <c r="E59"/>
  <c r="F59"/>
  <c r="G59"/>
  <c r="H59"/>
  <c r="I59"/>
  <c r="B59"/>
  <c r="C12"/>
  <c r="D12"/>
  <c r="E12"/>
  <c r="F12"/>
  <c r="G12"/>
  <c r="H12"/>
  <c r="I12"/>
  <c r="B12"/>
  <c r="C10"/>
  <c r="D10"/>
  <c r="E10"/>
  <c r="F10"/>
  <c r="G10"/>
  <c r="H10"/>
  <c r="I10"/>
  <c r="B10"/>
  <c r="I9"/>
  <c r="C9"/>
  <c r="D9"/>
  <c r="E9"/>
  <c r="F9"/>
  <c r="G9"/>
  <c r="H9"/>
  <c r="B9"/>
  <c r="D20" i="3"/>
  <c r="E20"/>
  <c r="F20"/>
  <c r="G20"/>
  <c r="H20"/>
  <c r="I20"/>
  <c r="C20"/>
  <c r="B20"/>
  <c r="C4"/>
  <c r="D4"/>
  <c r="E4"/>
  <c r="F4"/>
  <c r="G4"/>
  <c r="H4"/>
  <c r="I4"/>
  <c r="B4"/>
  <c r="C109" i="1"/>
  <c r="D109"/>
  <c r="E109"/>
  <c r="F109"/>
  <c r="G109"/>
  <c r="H109"/>
  <c r="I109"/>
  <c r="B109"/>
  <c r="J36" i="2"/>
  <c r="D38"/>
  <c r="E38"/>
  <c r="F38"/>
  <c r="G38"/>
  <c r="H38"/>
  <c r="I38"/>
  <c r="C38"/>
  <c r="J2"/>
  <c r="J18"/>
  <c r="D19"/>
  <c r="E19"/>
  <c r="F19"/>
  <c r="G19"/>
  <c r="H19"/>
  <c r="I19"/>
  <c r="C19"/>
  <c r="D3"/>
  <c r="E3"/>
  <c r="F3"/>
  <c r="G3"/>
  <c r="H3"/>
  <c r="I3"/>
  <c r="C3"/>
  <c r="I37"/>
  <c r="C37"/>
  <c r="D37"/>
  <c r="E37"/>
  <c r="F37"/>
  <c r="G37"/>
  <c r="H37"/>
  <c r="B37"/>
  <c r="C34"/>
  <c r="D34"/>
  <c r="E34"/>
  <c r="F34"/>
  <c r="G34"/>
  <c r="H34"/>
  <c r="I34"/>
  <c r="B34"/>
  <c r="C13"/>
  <c r="D13"/>
  <c r="E13"/>
  <c r="F13"/>
  <c r="G13"/>
  <c r="H13"/>
  <c r="I13"/>
  <c r="B13"/>
  <c r="C11"/>
  <c r="D11"/>
  <c r="E11"/>
  <c r="F11"/>
  <c r="G11"/>
  <c r="H11"/>
  <c r="I11"/>
  <c r="B11"/>
  <c r="C7"/>
  <c r="D7"/>
  <c r="E7"/>
  <c r="F7"/>
  <c r="G7"/>
  <c r="H7"/>
  <c r="I7"/>
  <c r="B7"/>
  <c r="C9"/>
  <c r="D9"/>
  <c r="E9"/>
  <c r="F9"/>
  <c r="G9"/>
  <c r="H9"/>
  <c r="I9"/>
  <c r="B9"/>
  <c r="D31"/>
  <c r="B31"/>
  <c r="C31"/>
  <c r="E31"/>
  <c r="F31"/>
  <c r="G31"/>
  <c r="H31"/>
  <c r="I31"/>
  <c r="C26"/>
  <c r="D26"/>
  <c r="E26"/>
  <c r="F26"/>
  <c r="G26"/>
  <c r="H26"/>
  <c r="I26"/>
  <c r="B26"/>
  <c r="C20"/>
  <c r="D20"/>
  <c r="E20"/>
  <c r="F20"/>
  <c r="G20"/>
  <c r="H20"/>
  <c r="I20"/>
  <c r="B20"/>
  <c r="B18"/>
  <c r="C18"/>
  <c r="D18"/>
  <c r="E18"/>
  <c r="F18"/>
  <c r="G18"/>
  <c r="H18"/>
  <c r="I18"/>
  <c r="B15"/>
  <c r="B16" s="1"/>
  <c r="C16"/>
  <c r="D16"/>
  <c r="E16"/>
  <c r="F16"/>
  <c r="G16"/>
  <c r="H16"/>
  <c r="I16"/>
  <c r="C15"/>
  <c r="D15"/>
  <c r="E15"/>
  <c r="F15"/>
  <c r="G15"/>
  <c r="H15"/>
  <c r="I15"/>
  <c r="C36" i="1"/>
  <c r="D36"/>
  <c r="E36"/>
  <c r="F36"/>
  <c r="G36"/>
  <c r="H36"/>
  <c r="I36"/>
  <c r="B36"/>
  <c r="C53"/>
  <c r="D53"/>
  <c r="E53"/>
  <c r="F53"/>
  <c r="G53"/>
  <c r="H53"/>
  <c r="I53"/>
  <c r="B53"/>
  <c r="C52"/>
  <c r="D52"/>
  <c r="E52"/>
  <c r="F52"/>
  <c r="G52"/>
  <c r="H52"/>
  <c r="I52"/>
  <c r="B52"/>
  <c r="C27"/>
  <c r="D27"/>
  <c r="E27"/>
  <c r="F27"/>
  <c r="G27"/>
  <c r="H27"/>
  <c r="I27"/>
  <c r="B27"/>
  <c r="C19"/>
  <c r="D19"/>
  <c r="E19"/>
  <c r="F19"/>
  <c r="G19"/>
  <c r="H19"/>
  <c r="I19"/>
  <c r="B19"/>
  <c r="C18"/>
  <c r="D18"/>
  <c r="E18"/>
  <c r="F18"/>
  <c r="G18"/>
  <c r="H18"/>
  <c r="I18"/>
  <c r="B18"/>
  <c r="C16"/>
  <c r="D16"/>
  <c r="E16"/>
  <c r="F16"/>
  <c r="G16"/>
  <c r="H16"/>
  <c r="I16"/>
  <c r="B16"/>
  <c r="C4"/>
  <c r="D4"/>
  <c r="E4"/>
  <c r="F4"/>
  <c r="G4"/>
  <c r="H4"/>
  <c r="I4"/>
  <c r="B4"/>
  <c r="C62"/>
  <c r="D62"/>
  <c r="E62"/>
  <c r="F62"/>
  <c r="G62"/>
  <c r="H62"/>
  <c r="I62"/>
  <c r="B62"/>
  <c r="C7"/>
  <c r="D7"/>
  <c r="E7"/>
  <c r="F7"/>
  <c r="G7"/>
  <c r="H7"/>
  <c r="I7"/>
  <c r="B7"/>
  <c r="C26"/>
  <c r="D26"/>
  <c r="E26"/>
  <c r="F26"/>
  <c r="G26"/>
  <c r="H26"/>
  <c r="I26"/>
  <c r="B26"/>
  <c r="C64"/>
  <c r="D64"/>
  <c r="E64"/>
  <c r="F64"/>
  <c r="G64"/>
  <c r="H64"/>
  <c r="I64"/>
  <c r="B64"/>
  <c r="C60"/>
  <c r="D60"/>
  <c r="E60"/>
  <c r="F60"/>
  <c r="G60"/>
  <c r="H60"/>
  <c r="I60"/>
  <c r="B60"/>
  <c r="C95"/>
  <c r="D95"/>
  <c r="E95"/>
  <c r="F95"/>
  <c r="G95"/>
  <c r="H95"/>
  <c r="I95"/>
  <c r="B95"/>
  <c r="C65"/>
  <c r="D65"/>
  <c r="E65"/>
  <c r="F65"/>
  <c r="G65"/>
  <c r="H65"/>
  <c r="I65"/>
  <c r="B65"/>
  <c r="C81"/>
  <c r="D81"/>
  <c r="E81"/>
  <c r="F81"/>
  <c r="G81"/>
  <c r="H81"/>
  <c r="I81"/>
  <c r="B81"/>
  <c r="C80"/>
  <c r="D80"/>
  <c r="E80"/>
  <c r="F80"/>
  <c r="G80"/>
  <c r="H80"/>
  <c r="I80"/>
  <c r="B80"/>
  <c r="C79"/>
  <c r="D79"/>
  <c r="E79"/>
  <c r="F79"/>
  <c r="G79"/>
  <c r="H79"/>
  <c r="I79"/>
  <c r="B79"/>
  <c r="C101"/>
  <c r="D101"/>
  <c r="E101"/>
  <c r="F101"/>
  <c r="G101"/>
  <c r="H101"/>
  <c r="I101"/>
  <c r="B101"/>
  <c r="C111"/>
  <c r="D111"/>
  <c r="E111"/>
  <c r="F111"/>
  <c r="G111"/>
  <c r="H111"/>
  <c r="I111"/>
  <c r="B111"/>
  <c r="C110"/>
  <c r="D110"/>
  <c r="E110"/>
  <c r="F110"/>
  <c r="G110"/>
  <c r="H110"/>
  <c r="I110"/>
  <c r="B110"/>
  <c r="C94"/>
  <c r="D94"/>
  <c r="E94"/>
  <c r="F94"/>
  <c r="G94"/>
  <c r="H94"/>
  <c r="I94"/>
  <c r="B94"/>
  <c r="C93"/>
  <c r="D93"/>
  <c r="E93"/>
  <c r="F93"/>
  <c r="G93"/>
  <c r="H93"/>
  <c r="I93"/>
  <c r="B93"/>
</calcChain>
</file>

<file path=xl/sharedStrings.xml><?xml version="1.0" encoding="utf-8"?>
<sst xmlns="http://schemas.openxmlformats.org/spreadsheetml/2006/main" count="859" uniqueCount="333">
  <si>
    <t>报告期</t>
  </si>
  <si>
    <t>流动资产</t>
  </si>
  <si>
    <t>货币资金</t>
  </si>
  <si>
    <t>交易性金融资产</t>
  </si>
  <si>
    <t>--</t>
  </si>
  <si>
    <t>应收票据</t>
  </si>
  <si>
    <t>应收账款</t>
  </si>
  <si>
    <t>预付账款</t>
  </si>
  <si>
    <t>应收股利</t>
  </si>
  <si>
    <t>应收利息</t>
  </si>
  <si>
    <t>其他应收款</t>
  </si>
  <si>
    <t>存货</t>
  </si>
  <si>
    <t>消耗性生物资产</t>
  </si>
  <si>
    <t>待摊费用</t>
  </si>
  <si>
    <t>一年内到期的非流动资产</t>
  </si>
  <si>
    <t>其他流动资产</t>
  </si>
  <si>
    <t>影响流动资产其他科目</t>
  </si>
  <si>
    <t>流动资产合计</t>
  </si>
  <si>
    <t>非流动资产</t>
  </si>
  <si>
    <t>可供出售金融资产</t>
  </si>
  <si>
    <t>持有至到期投资</t>
  </si>
  <si>
    <t>投资性房地产</t>
  </si>
  <si>
    <t>长期股权投资</t>
  </si>
  <si>
    <t>长期应收款</t>
  </si>
  <si>
    <t>固定资产</t>
  </si>
  <si>
    <t>工程物资</t>
  </si>
  <si>
    <t>在建工程</t>
  </si>
  <si>
    <t>固定资产清理</t>
  </si>
  <si>
    <t>生产性生物资产</t>
  </si>
  <si>
    <t>油气资产</t>
  </si>
  <si>
    <t>无形资产</t>
  </si>
  <si>
    <t>开发支出</t>
  </si>
  <si>
    <t>商誉</t>
  </si>
  <si>
    <t>长期待摊费用</t>
  </si>
  <si>
    <t>递延所得税资产</t>
  </si>
  <si>
    <t>其他非流动资产</t>
  </si>
  <si>
    <t>影响非流动资产其他科目</t>
  </si>
  <si>
    <t>非流动资产合计</t>
  </si>
  <si>
    <t>资产总计</t>
  </si>
  <si>
    <t>流动负债</t>
  </si>
  <si>
    <t>短期借款</t>
  </si>
  <si>
    <t>交易性金融负债</t>
  </si>
  <si>
    <t>应付票据</t>
  </si>
  <si>
    <t>应付账款</t>
  </si>
  <si>
    <t>预收账款</t>
  </si>
  <si>
    <t>应付职工薪酬</t>
  </si>
  <si>
    <t>应交税费</t>
  </si>
  <si>
    <t>应付利息</t>
  </si>
  <si>
    <t>应付股利</t>
  </si>
  <si>
    <t>其他应付款</t>
  </si>
  <si>
    <t>预提费用</t>
  </si>
  <si>
    <t>预计负债</t>
  </si>
  <si>
    <t>递延收益-流动负债</t>
  </si>
  <si>
    <t>一年内到期的非流动负债</t>
  </si>
  <si>
    <t>应付短期债券</t>
  </si>
  <si>
    <t>其他流动负债</t>
  </si>
  <si>
    <t>影响流动负债其他科目</t>
  </si>
  <si>
    <t>流动负债合计</t>
  </si>
  <si>
    <t>非流动负债</t>
  </si>
  <si>
    <t>长期借款</t>
  </si>
  <si>
    <t>应付债券</t>
  </si>
  <si>
    <t>长期应付款</t>
  </si>
  <si>
    <t>专项应付款</t>
  </si>
  <si>
    <t>递延所得税负债</t>
  </si>
  <si>
    <t>递延收益-非流动负债</t>
  </si>
  <si>
    <t>其他非流动负债</t>
  </si>
  <si>
    <t>影响非流动负债其他科目</t>
  </si>
  <si>
    <t>非流动负债合计</t>
  </si>
  <si>
    <t>负债合计</t>
  </si>
  <si>
    <t>所有者权益</t>
  </si>
  <si>
    <t>实收资本（或股本）</t>
  </si>
  <si>
    <t>资本公积金</t>
  </si>
  <si>
    <t>盈余公积金</t>
  </si>
  <si>
    <t>未分配利润</t>
  </si>
  <si>
    <t>库存股</t>
  </si>
  <si>
    <t>外币报表折算差额</t>
  </si>
  <si>
    <t>未确认的投资损失</t>
  </si>
  <si>
    <t>少数股东权益</t>
  </si>
  <si>
    <t>归属于母公司股东权益合计</t>
  </si>
  <si>
    <t>影响所有者权益其他科目</t>
  </si>
  <si>
    <t>所有者权益合计</t>
  </si>
  <si>
    <t>负债及所有者权益总计</t>
  </si>
  <si>
    <t>一、营业总收入</t>
  </si>
  <si>
    <t>营业收入</t>
  </si>
  <si>
    <t>二、营业总成本</t>
  </si>
  <si>
    <t>营业成本</t>
  </si>
  <si>
    <t>营业税金及附加</t>
  </si>
  <si>
    <t>销售费用</t>
  </si>
  <si>
    <t>管理费用</t>
  </si>
  <si>
    <t>财务费用</t>
  </si>
  <si>
    <t>资产减值损失</t>
  </si>
  <si>
    <t>三、其他经营收益</t>
  </si>
  <si>
    <t>公允价值变动净收益</t>
  </si>
  <si>
    <t>投资净收益</t>
  </si>
  <si>
    <t>联营、合营企业投资收益</t>
  </si>
  <si>
    <t>汇兑净收益</t>
  </si>
  <si>
    <t>四、营业利润</t>
  </si>
  <si>
    <t>营业外收入</t>
  </si>
  <si>
    <t>营业外支出</t>
  </si>
  <si>
    <t>非流动资产处置净损失</t>
  </si>
  <si>
    <t>五、利润总额</t>
  </si>
  <si>
    <t>所得税</t>
  </si>
  <si>
    <t>六、净利润</t>
  </si>
  <si>
    <t>少数股东损益</t>
  </si>
  <si>
    <t>归属于母公司股东的净利润</t>
  </si>
  <si>
    <t>七、每股收益</t>
  </si>
  <si>
    <t>基本每股收益</t>
  </si>
  <si>
    <t>稀释每股收益</t>
  </si>
  <si>
    <t>一、经营活动产生的现金流量</t>
  </si>
  <si>
    <t>销售商品、提供劳务收到的现金</t>
  </si>
  <si>
    <t>收到的税费返还</t>
  </si>
  <si>
    <t>收到其他与经营活动有关的现金</t>
  </si>
  <si>
    <t>经营活动现金流入小计</t>
  </si>
  <si>
    <t>购买商品、接受劳务支付的现金</t>
  </si>
  <si>
    <t>支付给职工以及为职工支付的现金</t>
  </si>
  <si>
    <t>支付的各项税费</t>
  </si>
  <si>
    <t>支付其他与经营活动有关的现金</t>
  </si>
  <si>
    <t>经营活动现金流出小计</t>
  </si>
  <si>
    <t>经营活动产生的现金流量净额</t>
  </si>
  <si>
    <t>二、投资活动产生的现金流量</t>
  </si>
  <si>
    <t>收回投资收到的现金</t>
  </si>
  <si>
    <t>取得投资收益收到的现金</t>
  </si>
  <si>
    <t>处置固定资产、无形资产和其他长期</t>
  </si>
  <si>
    <t>资产收回的现金净额</t>
  </si>
  <si>
    <t>处置子公司及其他营业单位收到的现金净额</t>
  </si>
  <si>
    <t>收到其他与投资活动有关的现金</t>
  </si>
  <si>
    <t>投资活动现金流入小计</t>
  </si>
  <si>
    <t>购建固定资产、无形资产和其他长期资产支付的现金</t>
  </si>
  <si>
    <t>投资支付的现金</t>
  </si>
  <si>
    <t>取得子公司及其他营业单位支付的现金净额</t>
  </si>
  <si>
    <t>支付其他与投资活动有关的现金</t>
  </si>
  <si>
    <t>投资活动现金流出小计</t>
  </si>
  <si>
    <t>投资活动产生的现金流量净额</t>
  </si>
  <si>
    <t>三、筹资活动产生的现金流量</t>
  </si>
  <si>
    <t>吸收投资收到的现金</t>
  </si>
  <si>
    <t>子公司吸收少数股东投资收到的现金</t>
  </si>
  <si>
    <t>取得借款收到的现金</t>
  </si>
  <si>
    <t>收到其他与筹资活动有关的现金</t>
  </si>
  <si>
    <t>发行债券收到的现金</t>
  </si>
  <si>
    <t>筹资活动现金流入小计</t>
  </si>
  <si>
    <t>偿还债务支付的现金</t>
  </si>
  <si>
    <t>分配股利、利润或偿付利息支付的现金</t>
  </si>
  <si>
    <t>子公司支付给少数股东的股利</t>
  </si>
  <si>
    <t>支付其他与筹资活动有关的现金</t>
  </si>
  <si>
    <t>筹资活动现金流出小计</t>
  </si>
  <si>
    <t>筹资活动产生的现金流量净额</t>
  </si>
  <si>
    <t>四、现金及现金等价物净增加额</t>
  </si>
  <si>
    <t>汇率变动对现金的影响</t>
  </si>
  <si>
    <t>现金及现金等价物净增加额</t>
  </si>
  <si>
    <t>期初现金及现金等价物余额</t>
  </si>
  <si>
    <t>期末现金及现金等价物余额</t>
  </si>
  <si>
    <t>补充资料：</t>
  </si>
  <si>
    <t>1、将净利润调节为经营活动的现金流量：</t>
  </si>
  <si>
    <t>净利润</t>
  </si>
  <si>
    <t>加：资产减值准备</t>
  </si>
  <si>
    <t>固定资产折旧、油气资产折耗、生产性生物资产折旧</t>
  </si>
  <si>
    <t>无形资产摊销</t>
  </si>
  <si>
    <t>长期待摊费用摊销</t>
  </si>
  <si>
    <t>待摊费用减少</t>
  </si>
  <si>
    <t>预提费用增加</t>
  </si>
  <si>
    <t>处置固定资产、无形资产和其他长期资产的损失</t>
  </si>
  <si>
    <t>固定资产报废损失</t>
  </si>
  <si>
    <t>公允价值变动损失</t>
  </si>
  <si>
    <t>投资损失</t>
  </si>
  <si>
    <t>递延所得税资产减少</t>
  </si>
  <si>
    <t>递延所得税负债增加</t>
  </si>
  <si>
    <t>存货的减少</t>
  </si>
  <si>
    <t>经营性应收项目的减少</t>
  </si>
  <si>
    <t>经营性应付项目的增加</t>
  </si>
  <si>
    <t>其他</t>
  </si>
  <si>
    <t>2、债务转为资本</t>
  </si>
  <si>
    <t>3、一年内到期的可转换公司债券</t>
  </si>
  <si>
    <t>4、融资租入固定资产</t>
  </si>
  <si>
    <t>5、现金及现金等价物净增加情况：</t>
  </si>
  <si>
    <t>现金的期末余额</t>
  </si>
  <si>
    <t>减：现金的期初余额</t>
  </si>
  <si>
    <t>现金等价物的期末余额</t>
  </si>
  <si>
    <t>减：现金等价物的期初余额</t>
  </si>
  <si>
    <t>报告日期</t>
  </si>
  <si>
    <t>每股指标</t>
  </si>
  <si>
    <t>摊薄每股收益(元)</t>
  </si>
  <si>
    <t>加权每股收益(元)</t>
  </si>
  <si>
    <t>每股收益_调整后(元)</t>
  </si>
  <si>
    <t>扣除非经常性损益后的每股收益(元)</t>
  </si>
  <si>
    <t>每股净资产_调整前(元)</t>
  </si>
  <si>
    <t>每股净资产_调整后(元)</t>
  </si>
  <si>
    <t>每股经营性现金流(元)</t>
  </si>
  <si>
    <t>每股资本公积金(元)</t>
  </si>
  <si>
    <t>每股未分配利润(元)</t>
  </si>
  <si>
    <t>调整后的每股净资产(元)</t>
  </si>
  <si>
    <t>盈利能力</t>
  </si>
  <si>
    <t>总资产利润率(%)</t>
  </si>
  <si>
    <t>主营业务利润率(%)</t>
  </si>
  <si>
    <t>总资产净利润率(%)</t>
  </si>
  <si>
    <t>成本费用利润率(%)</t>
  </si>
  <si>
    <t>营业利润率(%)</t>
  </si>
  <si>
    <t>主营业务成本率(%)</t>
  </si>
  <si>
    <t>销售净利率(%)</t>
  </si>
  <si>
    <t>股本报酬率(%)</t>
  </si>
  <si>
    <t>净资产报酬率(%)</t>
  </si>
  <si>
    <t>资产报酬率(%)</t>
  </si>
  <si>
    <t>销售毛利率(%)</t>
  </si>
  <si>
    <t>三项费用比重</t>
  </si>
  <si>
    <t>非主营比重</t>
  </si>
  <si>
    <t>主营利润比重</t>
  </si>
  <si>
    <t>股息发放率(%)</t>
  </si>
  <si>
    <t>投资收益率(%)</t>
  </si>
  <si>
    <t>主营业务利润(元)</t>
  </si>
  <si>
    <t>净资产收益率(%)</t>
  </si>
  <si>
    <t>加权净资产收益率(%)</t>
  </si>
  <si>
    <t>扣除非经常性损益后的净利润(元)</t>
  </si>
  <si>
    <t>成长能力</t>
  </si>
  <si>
    <t>主营业务收入增长率(%)</t>
  </si>
  <si>
    <t>净利润增长率(%)</t>
  </si>
  <si>
    <t>净资产增长率(%)</t>
  </si>
  <si>
    <t>总资产增长率(%)</t>
  </si>
  <si>
    <t>营运能力</t>
  </si>
  <si>
    <t>应收账款周转率(次)</t>
  </si>
  <si>
    <t>应收账款周转天数(天)</t>
  </si>
  <si>
    <t>存货周转天数(天)</t>
  </si>
  <si>
    <t>存货周转率(次)</t>
  </si>
  <si>
    <t>固定资产周转率(次)</t>
  </si>
  <si>
    <t>总资产周转率(次)</t>
  </si>
  <si>
    <t>总资产周转天数(天)</t>
  </si>
  <si>
    <t>流动资产周转率(次)</t>
  </si>
  <si>
    <t>流动资产周转天数(天)</t>
  </si>
  <si>
    <t>股东权益周转率(次)</t>
  </si>
  <si>
    <t>偿债及资本结构</t>
  </si>
  <si>
    <t>流动比率</t>
  </si>
  <si>
    <t>速动比率</t>
  </si>
  <si>
    <t>现金比率(%)</t>
  </si>
  <si>
    <t>利息支付倍数</t>
  </si>
  <si>
    <t>长期债务与营运资金比率(%)</t>
  </si>
  <si>
    <t>股东权益比率(%)</t>
  </si>
  <si>
    <t>长期负债比率(%)</t>
  </si>
  <si>
    <t>股东权益与固定资产比率(%)</t>
  </si>
  <si>
    <t>负债与所有者权益比率(%)</t>
  </si>
  <si>
    <t>长期资产与长期资金比率(%)</t>
  </si>
  <si>
    <t>资本化比率(%)</t>
  </si>
  <si>
    <t>固定资产净值率(%)</t>
  </si>
  <si>
    <t>资本固定化比率(%)</t>
  </si>
  <si>
    <t>产权比率(%)</t>
  </si>
  <si>
    <t>清算价值比率(%)</t>
  </si>
  <si>
    <t>固定资产比重(%)</t>
  </si>
  <si>
    <t>资产负债率(%)</t>
  </si>
  <si>
    <t>总资产(元)</t>
  </si>
  <si>
    <t>现金流量</t>
  </si>
  <si>
    <t>经营现金净流量对销售收入比率(%)</t>
  </si>
  <si>
    <t>资产的经营现金流量回报率(%)</t>
  </si>
  <si>
    <t>经营现金净流量与净利润的比率(%)</t>
  </si>
  <si>
    <t>经营现金净流量对负债比率(%)</t>
  </si>
  <si>
    <t>现金流量比率(%)</t>
  </si>
  <si>
    <t>其他指标</t>
  </si>
  <si>
    <t>短期股票投资(元)</t>
  </si>
  <si>
    <t>短期债券投资(元)</t>
  </si>
  <si>
    <t>短期其它经营性投资(元)</t>
  </si>
  <si>
    <t>长期股票投资(元)</t>
  </si>
  <si>
    <t>长期债券投资(元)</t>
  </si>
  <si>
    <t>长期其它经营性投资(元)</t>
  </si>
  <si>
    <t>1年以内应收帐款(元)</t>
  </si>
  <si>
    <t>1-2年以内应收帐款(元)</t>
  </si>
  <si>
    <t>2-3年以内应收帐款(元)</t>
  </si>
  <si>
    <t>3年以内应收帐款(元)</t>
  </si>
  <si>
    <t>1年以内预付货款(元)</t>
  </si>
  <si>
    <t>1-2年以内预付货款(元)</t>
  </si>
  <si>
    <t>2-3年以内预付货款(元)</t>
  </si>
  <si>
    <t>3年以内预付货款(元)</t>
  </si>
  <si>
    <t>1年以内其它应收款(元)</t>
  </si>
  <si>
    <t>1-2年以内其它应收款(元)</t>
  </si>
  <si>
    <t>2-3年以内其它应收款(元)</t>
  </si>
  <si>
    <t>3年以内其它应收款(元)</t>
  </si>
  <si>
    <t>资产负债率</t>
    <phoneticPr fontId="1" type="noConversion"/>
  </si>
  <si>
    <t>金融负债/总资产</t>
    <phoneticPr fontId="1" type="noConversion"/>
  </si>
  <si>
    <t>自有资本率</t>
    <phoneticPr fontId="1" type="noConversion"/>
  </si>
  <si>
    <t>净资产报酬率</t>
    <phoneticPr fontId="1" type="noConversion"/>
  </si>
  <si>
    <t>留存收益比率</t>
    <phoneticPr fontId="1" type="noConversion"/>
  </si>
  <si>
    <t>流动比率</t>
    <phoneticPr fontId="1" type="noConversion"/>
  </si>
  <si>
    <t>流动负债/总资产</t>
    <phoneticPr fontId="1" type="noConversion"/>
  </si>
  <si>
    <t>流动负债/总负债</t>
    <phoneticPr fontId="1" type="noConversion"/>
  </si>
  <si>
    <t>商业信用/负债总额</t>
    <phoneticPr fontId="1" type="noConversion"/>
  </si>
  <si>
    <t>金融负债/总负债</t>
    <phoneticPr fontId="1" type="noConversion"/>
  </si>
  <si>
    <t>应付2/负债总额</t>
    <phoneticPr fontId="1" type="noConversion"/>
  </si>
  <si>
    <t>预收账款/负债合计</t>
    <phoneticPr fontId="1" type="noConversion"/>
  </si>
  <si>
    <t>流动资产/总资产</t>
    <phoneticPr fontId="1" type="noConversion"/>
  </si>
  <si>
    <t>(货币资金+应收票据)/总资产</t>
    <phoneticPr fontId="1" type="noConversion"/>
  </si>
  <si>
    <t>货币资金/总资产</t>
    <phoneticPr fontId="1" type="noConversion"/>
  </si>
  <si>
    <t>(应收+预付+其他应收款)</t>
    <phoneticPr fontId="1" type="noConversion"/>
  </si>
  <si>
    <t>存货/总资产</t>
    <phoneticPr fontId="1" type="noConversion"/>
  </si>
  <si>
    <t>收入/存货</t>
    <phoneticPr fontId="1" type="noConversion"/>
  </si>
  <si>
    <t>营业收入/流动资产</t>
    <phoneticPr fontId="1" type="noConversion"/>
  </si>
  <si>
    <t>总资产报酬率</t>
    <phoneticPr fontId="1" type="noConversion"/>
  </si>
  <si>
    <t>总资产周转率</t>
    <phoneticPr fontId="1" type="noConversion"/>
  </si>
  <si>
    <t>固定资产周转率</t>
    <phoneticPr fontId="1" type="noConversion"/>
  </si>
  <si>
    <t>经营性利润</t>
    <phoneticPr fontId="1" type="noConversion"/>
  </si>
  <si>
    <t>核心利润</t>
    <phoneticPr fontId="1" type="noConversion"/>
  </si>
  <si>
    <t>核心利润率</t>
    <phoneticPr fontId="1" type="noConversion"/>
  </si>
  <si>
    <t>经营性利润/利润总额</t>
    <phoneticPr fontId="1" type="noConversion"/>
  </si>
  <si>
    <t>投资性损益/利润总额</t>
    <phoneticPr fontId="1" type="noConversion"/>
  </si>
  <si>
    <t>营业外收支/利润总额</t>
    <phoneticPr fontId="1" type="noConversion"/>
  </si>
  <si>
    <t>营业税金及附加/营业收入</t>
    <phoneticPr fontId="1" type="noConversion"/>
  </si>
  <si>
    <t>毛利率</t>
    <phoneticPr fontId="1" type="noConversion"/>
  </si>
  <si>
    <t>销售费用/收入</t>
    <phoneticPr fontId="1" type="noConversion"/>
  </si>
  <si>
    <t>管理费用/收入</t>
    <phoneticPr fontId="1" type="noConversion"/>
  </si>
  <si>
    <t>所得税/利润总额</t>
    <phoneticPr fontId="1" type="noConversion"/>
  </si>
  <si>
    <t>销售净利率</t>
    <phoneticPr fontId="1" type="noConversion"/>
  </si>
  <si>
    <t>营业收入增长率</t>
    <phoneticPr fontId="1" type="noConversion"/>
  </si>
  <si>
    <t>经营性利润的增长率</t>
    <phoneticPr fontId="1" type="noConversion"/>
  </si>
  <si>
    <t>净利润增长率</t>
    <phoneticPr fontId="1" type="noConversion"/>
  </si>
  <si>
    <t>权益乘数</t>
    <phoneticPr fontId="1" type="noConversion"/>
  </si>
  <si>
    <t>销售现金/营业收入</t>
    <phoneticPr fontId="1" type="noConversion"/>
  </si>
  <si>
    <t>同口径的营业利润</t>
    <phoneticPr fontId="1" type="noConversion"/>
  </si>
  <si>
    <t>应收2/总资产</t>
    <phoneticPr fontId="1" type="noConversion"/>
  </si>
  <si>
    <t>应收2周转率</t>
    <phoneticPr fontId="1" type="noConversion"/>
  </si>
  <si>
    <t>？</t>
    <phoneticPr fontId="1" type="noConversion"/>
  </si>
  <si>
    <t>预付账款/总资产</t>
    <phoneticPr fontId="1" type="noConversion"/>
  </si>
  <si>
    <t>购买现金/（应付账款2）</t>
    <phoneticPr fontId="1" type="noConversion"/>
  </si>
  <si>
    <t>应付2/资产总额</t>
    <phoneticPr fontId="1" type="noConversion"/>
  </si>
  <si>
    <t>金融资产/总资产</t>
    <phoneticPr fontId="1" type="noConversion"/>
  </si>
  <si>
    <t>固定资产/总资产</t>
    <phoneticPr fontId="1" type="noConversion"/>
  </si>
  <si>
    <t>广义的自由现金流量</t>
    <phoneticPr fontId="1" type="noConversion"/>
  </si>
  <si>
    <t>经营流入/总流入</t>
    <phoneticPr fontId="1" type="noConversion"/>
  </si>
  <si>
    <t>销售现金/经营流入小计</t>
    <phoneticPr fontId="1" type="noConversion"/>
  </si>
  <si>
    <t>购买现金/经营流出小计</t>
    <phoneticPr fontId="1" type="noConversion"/>
  </si>
  <si>
    <t>支付的各项税费/营业收入</t>
    <phoneticPr fontId="1" type="noConversion"/>
  </si>
  <si>
    <t>支付给职工的现金/营业收入</t>
    <phoneticPr fontId="1" type="noConversion"/>
  </si>
  <si>
    <t>经营流出小计/总流出</t>
    <phoneticPr fontId="1" type="noConversion"/>
  </si>
  <si>
    <t>经营现金净流量/销售现金</t>
    <phoneticPr fontId="1" type="noConversion"/>
  </si>
  <si>
    <t>经营现金净流量/营业收入</t>
    <phoneticPr fontId="1" type="noConversion"/>
  </si>
  <si>
    <t>经营现金净流量/流动负债</t>
    <phoneticPr fontId="1" type="noConversion"/>
  </si>
  <si>
    <t>经营现金净流量/负债总额</t>
    <phoneticPr fontId="1" type="noConversion"/>
  </si>
  <si>
    <t>狭义自由现金流量</t>
    <phoneticPr fontId="1" type="noConversion"/>
  </si>
  <si>
    <t>经营净现金/同口径营业利润</t>
    <phoneticPr fontId="1" type="noConversion"/>
  </si>
  <si>
    <t>(货币+票据)/(应付2+短借)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</si>
</sst>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0.00_ "/>
    <numFmt numFmtId="178" formatCode="#,##0.00_);[Red]\(#,##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9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AAACBC"/>
      </right>
      <top/>
      <bottom style="medium">
        <color rgb="FFAAACB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2" xfId="0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left" vertical="center" wrapText="1"/>
    </xf>
    <xf numFmtId="14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3" xfId="1" applyFont="1" applyFill="1" applyBorder="1" applyAlignment="1" applyProtection="1">
      <alignment horizontal="left" vertical="center" wrapText="1" indent="1"/>
    </xf>
    <xf numFmtId="0" fontId="3" fillId="2" borderId="2" xfId="0" applyFont="1" applyFill="1" applyBorder="1" applyAlignment="1">
      <alignment vertical="center" wrapText="1"/>
    </xf>
    <xf numFmtId="10" fontId="4" fillId="2" borderId="2" xfId="0" applyNumberFormat="1" applyFont="1" applyFill="1" applyBorder="1" applyAlignment="1">
      <alignment vertical="center" wrapText="1"/>
    </xf>
    <xf numFmtId="176" fontId="4" fillId="0" borderId="0" xfId="0" applyNumberFormat="1" applyFont="1">
      <alignment vertical="center"/>
    </xf>
    <xf numFmtId="4" fontId="4" fillId="0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10" fontId="3" fillId="2" borderId="2" xfId="0" applyNumberFormat="1" applyFont="1" applyFill="1" applyBorder="1" applyAlignment="1">
      <alignment vertical="center" wrapText="1"/>
    </xf>
    <xf numFmtId="177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10" fontId="4" fillId="2" borderId="0" xfId="0" applyNumberFormat="1" applyFont="1" applyFill="1">
      <alignment vertical="center"/>
    </xf>
    <xf numFmtId="4" fontId="4" fillId="0" borderId="2" xfId="0" applyNumberFormat="1" applyFont="1" applyBorder="1">
      <alignment vertical="center"/>
    </xf>
    <xf numFmtId="0" fontId="3" fillId="3" borderId="2" xfId="0" applyFont="1" applyFill="1" applyBorder="1" applyAlignment="1">
      <alignment vertical="center" wrapText="1"/>
    </xf>
    <xf numFmtId="10" fontId="3" fillId="3" borderId="2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77" fontId="4" fillId="0" borderId="0" xfId="0" applyNumberFormat="1" applyFont="1">
      <alignment vertical="center"/>
    </xf>
    <xf numFmtId="178" fontId="4" fillId="2" borderId="2" xfId="0" applyNumberFormat="1" applyFont="1" applyFill="1" applyBorder="1" applyAlignment="1">
      <alignment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178" fontId="4" fillId="0" borderId="0" xfId="0" applyNumberFormat="1" applyFont="1">
      <alignment vertical="center"/>
    </xf>
    <xf numFmtId="4" fontId="4" fillId="0" borderId="0" xfId="0" applyNumberFormat="1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money.finance.sina.com.cn/corp/view/vFD_FinancialGuideLineHistory.php?stockid=000538&amp;typecode=financialratios28" TargetMode="External"/><Relationship Id="rId18" Type="http://schemas.openxmlformats.org/officeDocument/2006/relationships/hyperlink" Target="http://money.finance.sina.com.cn/corp/view/vFD_FinancialGuideLineHistory.php?stockid=000538&amp;typecode=financialratios33" TargetMode="External"/><Relationship Id="rId26" Type="http://schemas.openxmlformats.org/officeDocument/2006/relationships/hyperlink" Target="http://money.finance.sina.com.cn/corp/view/vFD_FinancialGuideLineHistory.php?stockid=000538&amp;typecode=financialratios42" TargetMode="External"/><Relationship Id="rId39" Type="http://schemas.openxmlformats.org/officeDocument/2006/relationships/hyperlink" Target="http://money.finance.sina.com.cn/corp/view/vFD_FinancialGuideLineHistory.php?stockid=000538&amp;typecode=financialratios20" TargetMode="External"/><Relationship Id="rId21" Type="http://schemas.openxmlformats.org/officeDocument/2006/relationships/hyperlink" Target="http://money.finance.sina.com.cn/corp/view/vFD_FinancialGuideLineHistory.php?stockid=000538&amp;typecode=financialratios36" TargetMode="External"/><Relationship Id="rId34" Type="http://schemas.openxmlformats.org/officeDocument/2006/relationships/hyperlink" Target="http://money.finance.sina.com.cn/corp/view/vFD_FinancialGuideLineHistory.php?stockid=000538&amp;typecode=financialratios46" TargetMode="External"/><Relationship Id="rId42" Type="http://schemas.openxmlformats.org/officeDocument/2006/relationships/hyperlink" Target="http://money.finance.sina.com.cn/corp/view/vFD_FinancialGuideLineHistory.php?stockid=000538&amp;typecode=financialratios24" TargetMode="External"/><Relationship Id="rId47" Type="http://schemas.openxmlformats.org/officeDocument/2006/relationships/hyperlink" Target="http://money.finance.sina.com.cn/corp/view/vFD_FinancialGuideLineHistory.php?stockid=000538&amp;typecode=financialratios5" TargetMode="External"/><Relationship Id="rId50" Type="http://schemas.openxmlformats.org/officeDocument/2006/relationships/hyperlink" Target="http://money.finance.sina.com.cn/corp/view/vFD_FinancialGuideLineHistory.php?stockid=000538&amp;typecode=financialratios8" TargetMode="External"/><Relationship Id="rId55" Type="http://schemas.openxmlformats.org/officeDocument/2006/relationships/hyperlink" Target="http://money.finance.sina.com.cn/corp/view/vFD_FinancialGuideLineHistory.php?stockid=000538&amp;typecode=financialratios13" TargetMode="External"/><Relationship Id="rId63" Type="http://schemas.openxmlformats.org/officeDocument/2006/relationships/hyperlink" Target="http://money.finance.sina.com.cn/corp/view/vFD_FinancialGuideLineHistory.php?stockid=000538&amp;typecode=financialratios47" TargetMode="External"/><Relationship Id="rId68" Type="http://schemas.openxmlformats.org/officeDocument/2006/relationships/hyperlink" Target="http://money.finance.sina.com.cn/corp/view/vFD_FinancialGuideLineHistory.php?stockid=000538&amp;typecode=financialratios67" TargetMode="External"/><Relationship Id="rId76" Type="http://schemas.openxmlformats.org/officeDocument/2006/relationships/hyperlink" Target="http://money.finance.sina.com.cn/corp/view/vFD_FinancialGuideLineHistory.php?stockid=000538&amp;typecode=financialratios75" TargetMode="External"/><Relationship Id="rId84" Type="http://schemas.openxmlformats.org/officeDocument/2006/relationships/hyperlink" Target="http://money.finance.sina.com.cn/corp/view/vFD_FinancialGuideLineHistory.php?stockid=000538&amp;typecode=financialratios83" TargetMode="External"/><Relationship Id="rId7" Type="http://schemas.openxmlformats.org/officeDocument/2006/relationships/hyperlink" Target="http://money.finance.sina.com.cn/corp/view/vFD_FinancialGuideLineHistory.php?stockid=000538&amp;typecode=financialratios55" TargetMode="External"/><Relationship Id="rId71" Type="http://schemas.openxmlformats.org/officeDocument/2006/relationships/hyperlink" Target="http://money.finance.sina.com.cn/corp/view/vFD_FinancialGuideLineHistory.php?stockid=000538&amp;typecode=financialratios70" TargetMode="External"/><Relationship Id="rId2" Type="http://schemas.openxmlformats.org/officeDocument/2006/relationships/hyperlink" Target="http://money.finance.sina.com.cn/corp/view/vFD_FinancialGuideLineHistory.php?stockid=000538&amp;typecode=financialratios61" TargetMode="External"/><Relationship Id="rId16" Type="http://schemas.openxmlformats.org/officeDocument/2006/relationships/hyperlink" Target="http://money.finance.sina.com.cn/corp/view/vFD_FinancialGuideLineHistory.php?stockid=000538&amp;typecode=financialratios31" TargetMode="External"/><Relationship Id="rId29" Type="http://schemas.openxmlformats.org/officeDocument/2006/relationships/hyperlink" Target="http://money.finance.sina.com.cn/corp/view/vFD_FinancialGuideLineHistory.php?stockid=000538&amp;typecode=financialratios62" TargetMode="External"/><Relationship Id="rId11" Type="http://schemas.openxmlformats.org/officeDocument/2006/relationships/hyperlink" Target="http://money.finance.sina.com.cn/corp/view/vFD_FinancialGuideLineHistory.php?stockid=000538&amp;typecode=financialratios26" TargetMode="External"/><Relationship Id="rId24" Type="http://schemas.openxmlformats.org/officeDocument/2006/relationships/hyperlink" Target="http://money.finance.sina.com.cn/corp/view/vFD_FinancialGuideLineHistory.php?stockid=000538&amp;typecode=financialratios39" TargetMode="External"/><Relationship Id="rId32" Type="http://schemas.openxmlformats.org/officeDocument/2006/relationships/hyperlink" Target="http://money.finance.sina.com.cn/corp/view/vFD_FinancialGuideLineHistory.php?stockid=000538&amp;typecode=financialratios44" TargetMode="External"/><Relationship Id="rId37" Type="http://schemas.openxmlformats.org/officeDocument/2006/relationships/hyperlink" Target="http://money.finance.sina.com.cn/corp/view/vFD_FinancialGuideLineHistory.php?stockid=000538&amp;typecode=financialratios22" TargetMode="External"/><Relationship Id="rId40" Type="http://schemas.openxmlformats.org/officeDocument/2006/relationships/hyperlink" Target="http://money.finance.sina.com.cn/corp/view/vFD_FinancialGuideLineHistory.php?stockid=000538&amp;typecode=financialratios21" TargetMode="External"/><Relationship Id="rId45" Type="http://schemas.openxmlformats.org/officeDocument/2006/relationships/hyperlink" Target="http://money.finance.sina.com.cn/corp/view/vFD_FinancialGuideLineHistory.php?stockid=000538&amp;typecode=financialratios1" TargetMode="External"/><Relationship Id="rId53" Type="http://schemas.openxmlformats.org/officeDocument/2006/relationships/hyperlink" Target="http://money.finance.sina.com.cn/corp/view/vFD_FinancialGuideLineHistory.php?stockid=000538&amp;typecode=financialratios11" TargetMode="External"/><Relationship Id="rId58" Type="http://schemas.openxmlformats.org/officeDocument/2006/relationships/hyperlink" Target="http://money.finance.sina.com.cn/corp/view/vFD_FinancialGuideLineHistory.php?stockid=000538&amp;typecode=financialratios16" TargetMode="External"/><Relationship Id="rId66" Type="http://schemas.openxmlformats.org/officeDocument/2006/relationships/hyperlink" Target="http://money.finance.sina.com.cn/corp/view/vFD_FinancialGuideLineHistory.php?stockid=000538&amp;typecode=financialratios50" TargetMode="External"/><Relationship Id="rId74" Type="http://schemas.openxmlformats.org/officeDocument/2006/relationships/hyperlink" Target="http://money.finance.sina.com.cn/corp/view/vFD_FinancialGuideLineHistory.php?stockid=000538&amp;typecode=financialratios73" TargetMode="External"/><Relationship Id="rId79" Type="http://schemas.openxmlformats.org/officeDocument/2006/relationships/hyperlink" Target="http://money.finance.sina.com.cn/corp/view/vFD_FinancialGuideLineHistory.php?stockid=000538&amp;typecode=financialratios78" TargetMode="External"/><Relationship Id="rId5" Type="http://schemas.openxmlformats.org/officeDocument/2006/relationships/hyperlink" Target="http://money.finance.sina.com.cn/corp/view/vFD_FinancialGuideLineHistory.php?stockid=000538&amp;typecode=financialratios85" TargetMode="External"/><Relationship Id="rId61" Type="http://schemas.openxmlformats.org/officeDocument/2006/relationships/hyperlink" Target="http://money.finance.sina.com.cn/corp/view/vFD_FinancialGuideLineHistory.php?stockid=000538&amp;typecode=financialratios56" TargetMode="External"/><Relationship Id="rId82" Type="http://schemas.openxmlformats.org/officeDocument/2006/relationships/hyperlink" Target="http://money.finance.sina.com.cn/corp/view/vFD_FinancialGuideLineHistory.php?stockid=000538&amp;typecode=financialratios81" TargetMode="External"/><Relationship Id="rId19" Type="http://schemas.openxmlformats.org/officeDocument/2006/relationships/hyperlink" Target="http://money.finance.sina.com.cn/corp/view/vFD_FinancialGuideLineHistory.php?stockid=000538&amp;typecode=financialratios34" TargetMode="External"/><Relationship Id="rId4" Type="http://schemas.openxmlformats.org/officeDocument/2006/relationships/hyperlink" Target="http://money.finance.sina.com.cn/corp/view/vFD_FinancialGuideLineHistory.php?stockid=000538&amp;typecode=financialratios64" TargetMode="External"/><Relationship Id="rId9" Type="http://schemas.openxmlformats.org/officeDocument/2006/relationships/hyperlink" Target="http://money.finance.sina.com.cn/corp/view/vFD_FinancialGuideLineHistory.php?stockid=000538&amp;typecode=financialratios66" TargetMode="External"/><Relationship Id="rId14" Type="http://schemas.openxmlformats.org/officeDocument/2006/relationships/hyperlink" Target="http://money.finance.sina.com.cn/corp/view/vFD_FinancialGuideLineHistory.php?stockid=000538&amp;typecode=financialratios29" TargetMode="External"/><Relationship Id="rId22" Type="http://schemas.openxmlformats.org/officeDocument/2006/relationships/hyperlink" Target="http://money.finance.sina.com.cn/corp/view/vFD_FinancialGuideLineHistory.php?stockid=000538&amp;typecode=financialratios37" TargetMode="External"/><Relationship Id="rId27" Type="http://schemas.openxmlformats.org/officeDocument/2006/relationships/hyperlink" Target="http://money.finance.sina.com.cn/corp/view/vFD_FinancialGuideLineHistory.php?stockid=000538&amp;typecode=financialratios57" TargetMode="External"/><Relationship Id="rId30" Type="http://schemas.openxmlformats.org/officeDocument/2006/relationships/hyperlink" Target="http://money.finance.sina.com.cn/corp/view/vFD_FinancialGuideLineHistory.php?stockid=000538&amp;typecode=financialratios65" TargetMode="External"/><Relationship Id="rId35" Type="http://schemas.openxmlformats.org/officeDocument/2006/relationships/hyperlink" Target="http://money.finance.sina.com.cn/corp/view/vFD_FinancialGuideLineHistory.php?stockid=000538&amp;typecode=financialratios3" TargetMode="External"/><Relationship Id="rId43" Type="http://schemas.openxmlformats.org/officeDocument/2006/relationships/hyperlink" Target="http://money.finance.sina.com.cn/corp/view/vFD_FinancialGuideLineHistory.php?stockid=000538&amp;typecode=financialratios25" TargetMode="External"/><Relationship Id="rId48" Type="http://schemas.openxmlformats.org/officeDocument/2006/relationships/hyperlink" Target="http://money.finance.sina.com.cn/corp/view/vFD_FinancialGuideLineHistory.php?stockid=000538&amp;typecode=financialratios6" TargetMode="External"/><Relationship Id="rId56" Type="http://schemas.openxmlformats.org/officeDocument/2006/relationships/hyperlink" Target="http://money.finance.sina.com.cn/corp/view/vFD_FinancialGuideLineHistory.php?stockid=000538&amp;typecode=financialratios14" TargetMode="External"/><Relationship Id="rId64" Type="http://schemas.openxmlformats.org/officeDocument/2006/relationships/hyperlink" Target="http://money.finance.sina.com.cn/corp/view/vFD_FinancialGuideLineHistory.php?stockid=000538&amp;typecode=financialratios48" TargetMode="External"/><Relationship Id="rId69" Type="http://schemas.openxmlformats.org/officeDocument/2006/relationships/hyperlink" Target="http://money.finance.sina.com.cn/corp/view/vFD_FinancialGuideLineHistory.php?stockid=000538&amp;typecode=financialratios68" TargetMode="External"/><Relationship Id="rId77" Type="http://schemas.openxmlformats.org/officeDocument/2006/relationships/hyperlink" Target="http://money.finance.sina.com.cn/corp/view/vFD_FinancialGuideLineHistory.php?stockid=000538&amp;typecode=financialratios76" TargetMode="External"/><Relationship Id="rId8" Type="http://schemas.openxmlformats.org/officeDocument/2006/relationships/hyperlink" Target="http://money.finance.sina.com.cn/corp/view/vFD_FinancialGuideLineHistory.php?stockid=000538&amp;typecode=financialratios63" TargetMode="External"/><Relationship Id="rId51" Type="http://schemas.openxmlformats.org/officeDocument/2006/relationships/hyperlink" Target="http://money.finance.sina.com.cn/corp/view/vFD_FinancialGuideLineHistory.php?stockid=000538&amp;typecode=financialratios9" TargetMode="External"/><Relationship Id="rId72" Type="http://schemas.openxmlformats.org/officeDocument/2006/relationships/hyperlink" Target="http://money.finance.sina.com.cn/corp/view/vFD_FinancialGuideLineHistory.php?stockid=000538&amp;typecode=financialratios71" TargetMode="External"/><Relationship Id="rId80" Type="http://schemas.openxmlformats.org/officeDocument/2006/relationships/hyperlink" Target="http://money.finance.sina.com.cn/corp/view/vFD_FinancialGuideLineHistory.php?stockid=000538&amp;typecode=financialratios79" TargetMode="External"/><Relationship Id="rId85" Type="http://schemas.openxmlformats.org/officeDocument/2006/relationships/hyperlink" Target="http://money.finance.sina.com.cn/corp/view/vFD_FinancialGuideLineHistory.php?stockid=000538&amp;typecode=financialratios84" TargetMode="External"/><Relationship Id="rId3" Type="http://schemas.openxmlformats.org/officeDocument/2006/relationships/hyperlink" Target="http://money.finance.sina.com.cn/corp/view/vFD_FinancialGuideLineHistory.php?stockid=000538&amp;typecode=financialratios53" TargetMode="External"/><Relationship Id="rId12" Type="http://schemas.openxmlformats.org/officeDocument/2006/relationships/hyperlink" Target="http://money.finance.sina.com.cn/corp/view/vFD_FinancialGuideLineHistory.php?stockid=000538&amp;typecode=financialratios27" TargetMode="External"/><Relationship Id="rId17" Type="http://schemas.openxmlformats.org/officeDocument/2006/relationships/hyperlink" Target="http://money.finance.sina.com.cn/corp/view/vFD_FinancialGuideLineHistory.php?stockid=000538&amp;typecode=financialratios32" TargetMode="External"/><Relationship Id="rId25" Type="http://schemas.openxmlformats.org/officeDocument/2006/relationships/hyperlink" Target="http://money.finance.sina.com.cn/corp/view/vFD_FinancialGuideLineHistory.php?stockid=000538&amp;typecode=financialratios41" TargetMode="External"/><Relationship Id="rId33" Type="http://schemas.openxmlformats.org/officeDocument/2006/relationships/hyperlink" Target="http://money.finance.sina.com.cn/corp/view/vFD_FinancialGuideLineHistory.php?stockid=000538&amp;typecode=financialratios45" TargetMode="External"/><Relationship Id="rId38" Type="http://schemas.openxmlformats.org/officeDocument/2006/relationships/hyperlink" Target="http://money.finance.sina.com.cn/corp/view/vFD_FinancialGuideLineHistory.php?stockid=000538&amp;typecode=financialratios19" TargetMode="External"/><Relationship Id="rId46" Type="http://schemas.openxmlformats.org/officeDocument/2006/relationships/hyperlink" Target="http://money.finance.sina.com.cn/corp/view/vFD_FinancialGuideLineHistory.php?stockid=000538&amp;typecode=financialratios2" TargetMode="External"/><Relationship Id="rId59" Type="http://schemas.openxmlformats.org/officeDocument/2006/relationships/hyperlink" Target="http://money.finance.sina.com.cn/corp/view/vFD_FinancialGuideLineHistory.php?stockid=000538&amp;typecode=financialratios17" TargetMode="External"/><Relationship Id="rId67" Type="http://schemas.openxmlformats.org/officeDocument/2006/relationships/hyperlink" Target="http://money.finance.sina.com.cn/corp/view/vFD_FinancialGuideLineHistory.php?stockid=000538&amp;typecode=financialratios51" TargetMode="External"/><Relationship Id="rId20" Type="http://schemas.openxmlformats.org/officeDocument/2006/relationships/hyperlink" Target="http://money.finance.sina.com.cn/corp/view/vFD_FinancialGuideLineHistory.php?stockid=000538&amp;typecode=financialratios35" TargetMode="External"/><Relationship Id="rId41" Type="http://schemas.openxmlformats.org/officeDocument/2006/relationships/hyperlink" Target="http://money.finance.sina.com.cn/corp/view/vFD_FinancialGuideLineHistory.php?stockid=000538&amp;typecode=financialratios23" TargetMode="External"/><Relationship Id="rId54" Type="http://schemas.openxmlformats.org/officeDocument/2006/relationships/hyperlink" Target="http://money.finance.sina.com.cn/corp/view/vFD_FinancialGuideLineHistory.php?stockid=000538&amp;typecode=financialratios12" TargetMode="External"/><Relationship Id="rId62" Type="http://schemas.openxmlformats.org/officeDocument/2006/relationships/hyperlink" Target="http://money.finance.sina.com.cn/corp/view/vFD_FinancialGuideLineHistory.php?stockid=000538&amp;typecode=financialratios58" TargetMode="External"/><Relationship Id="rId70" Type="http://schemas.openxmlformats.org/officeDocument/2006/relationships/hyperlink" Target="http://money.finance.sina.com.cn/corp/view/vFD_FinancialGuideLineHistory.php?stockid=000538&amp;typecode=financialratios69" TargetMode="External"/><Relationship Id="rId75" Type="http://schemas.openxmlformats.org/officeDocument/2006/relationships/hyperlink" Target="http://money.finance.sina.com.cn/corp/view/vFD_FinancialGuideLineHistory.php?stockid=000538&amp;typecode=financialratios74" TargetMode="External"/><Relationship Id="rId83" Type="http://schemas.openxmlformats.org/officeDocument/2006/relationships/hyperlink" Target="http://money.finance.sina.com.cn/corp/view/vFD_FinancialGuideLineHistory.php?stockid=000538&amp;typecode=financialratios82" TargetMode="External"/><Relationship Id="rId1" Type="http://schemas.openxmlformats.org/officeDocument/2006/relationships/hyperlink" Target="http://money.finance.sina.com.cn/corp/view/vFD_FinancialGuideLineHistory.php?stockid=000538&amp;typecode=financialratios40" TargetMode="External"/><Relationship Id="rId6" Type="http://schemas.openxmlformats.org/officeDocument/2006/relationships/hyperlink" Target="http://money.finance.sina.com.cn/corp/view/vFD_FinancialGuideLineHistory.php?stockid=000538&amp;typecode=financialratios54" TargetMode="External"/><Relationship Id="rId15" Type="http://schemas.openxmlformats.org/officeDocument/2006/relationships/hyperlink" Target="http://money.finance.sina.com.cn/corp/view/vFD_FinancialGuideLineHistory.php?stockid=000538&amp;typecode=financialratios30" TargetMode="External"/><Relationship Id="rId23" Type="http://schemas.openxmlformats.org/officeDocument/2006/relationships/hyperlink" Target="http://money.finance.sina.com.cn/corp/view/vFD_FinancialGuideLineHistory.php?stockid=000538&amp;typecode=financialratios38" TargetMode="External"/><Relationship Id="rId28" Type="http://schemas.openxmlformats.org/officeDocument/2006/relationships/hyperlink" Target="http://money.finance.sina.com.cn/corp/view/vFD_FinancialGuideLineHistory.php?stockid=000538&amp;typecode=financialratios59" TargetMode="External"/><Relationship Id="rId36" Type="http://schemas.openxmlformats.org/officeDocument/2006/relationships/hyperlink" Target="http://money.finance.sina.com.cn/corp/view/vFD_FinancialGuideLineHistory.php?stockid=000538&amp;typecode=financialratios4" TargetMode="External"/><Relationship Id="rId49" Type="http://schemas.openxmlformats.org/officeDocument/2006/relationships/hyperlink" Target="http://money.finance.sina.com.cn/corp/view/vFD_FinancialGuideLineHistory.php?stockid=000538&amp;typecode=financialratios7" TargetMode="External"/><Relationship Id="rId57" Type="http://schemas.openxmlformats.org/officeDocument/2006/relationships/hyperlink" Target="http://money.finance.sina.com.cn/corp/view/vFD_FinancialGuideLineHistory.php?stockid=000538&amp;typecode=financialratios15" TargetMode="External"/><Relationship Id="rId10" Type="http://schemas.openxmlformats.org/officeDocument/2006/relationships/hyperlink" Target="http://money.finance.sina.com.cn/corp/view/vFD_FinancialGuideLineHistory.php?stockid=000538&amp;typecode=financialratios60" TargetMode="External"/><Relationship Id="rId31" Type="http://schemas.openxmlformats.org/officeDocument/2006/relationships/hyperlink" Target="http://money.finance.sina.com.cn/corp/view/vFD_FinancialGuideLineHistory.php?stockid=000538&amp;typecode=financialratios43" TargetMode="External"/><Relationship Id="rId44" Type="http://schemas.openxmlformats.org/officeDocument/2006/relationships/hyperlink" Target="http://money.finance.sina.com.cn/corp/view/vFD_FinancialGuideLineHistory.php?stockid=000538&amp;typecode=financialratios52" TargetMode="External"/><Relationship Id="rId52" Type="http://schemas.openxmlformats.org/officeDocument/2006/relationships/hyperlink" Target="http://money.finance.sina.com.cn/corp/view/vFD_FinancialGuideLineHistory.php?stockid=000538&amp;typecode=financialratios10" TargetMode="External"/><Relationship Id="rId60" Type="http://schemas.openxmlformats.org/officeDocument/2006/relationships/hyperlink" Target="http://money.finance.sina.com.cn/corp/view/vFD_FinancialGuideLineHistory.php?stockid=000538&amp;typecode=financialratios18" TargetMode="External"/><Relationship Id="rId65" Type="http://schemas.openxmlformats.org/officeDocument/2006/relationships/hyperlink" Target="http://money.finance.sina.com.cn/corp/view/vFD_FinancialGuideLineHistory.php?stockid=000538&amp;typecode=financialratios49" TargetMode="External"/><Relationship Id="rId73" Type="http://schemas.openxmlformats.org/officeDocument/2006/relationships/hyperlink" Target="http://money.finance.sina.com.cn/corp/view/vFD_FinancialGuideLineHistory.php?stockid=000538&amp;typecode=financialratios72" TargetMode="External"/><Relationship Id="rId78" Type="http://schemas.openxmlformats.org/officeDocument/2006/relationships/hyperlink" Target="http://money.finance.sina.com.cn/corp/view/vFD_FinancialGuideLineHistory.php?stockid=000538&amp;typecode=financialratios77" TargetMode="External"/><Relationship Id="rId81" Type="http://schemas.openxmlformats.org/officeDocument/2006/relationships/hyperlink" Target="http://money.finance.sina.com.cn/corp/view/vFD_FinancialGuideLineHistory.php?stockid=000538&amp;typecode=financialratios80" TargetMode="External"/><Relationship Id="rId86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"/>
  <sheetViews>
    <sheetView tabSelected="1" topLeftCell="A55" workbookViewId="0">
      <selection activeCell="I9" sqref="I9"/>
    </sheetView>
  </sheetViews>
  <sheetFormatPr defaultRowHeight="12"/>
  <cols>
    <col min="1" max="1" width="23.25" style="1" customWidth="1"/>
    <col min="2" max="9" width="15.5" style="1" customWidth="1"/>
    <col min="10" max="10" width="6.625" style="1" customWidth="1"/>
    <col min="11" max="16384" width="9" style="1"/>
  </cols>
  <sheetData>
    <row r="1" spans="1:10">
      <c r="A1" s="2" t="s">
        <v>0</v>
      </c>
      <c r="B1" s="3">
        <v>39082</v>
      </c>
      <c r="C1" s="3">
        <v>39447</v>
      </c>
      <c r="D1" s="3">
        <v>39813</v>
      </c>
      <c r="E1" s="3">
        <v>40178</v>
      </c>
      <c r="F1" s="3">
        <v>40543</v>
      </c>
      <c r="G1" s="3">
        <v>40908</v>
      </c>
      <c r="H1" s="3">
        <v>41274</v>
      </c>
      <c r="I1" s="3">
        <v>41639</v>
      </c>
    </row>
    <row r="2" spans="1:10">
      <c r="A2" s="4" t="s">
        <v>1</v>
      </c>
      <c r="B2" s="2"/>
      <c r="C2" s="2"/>
      <c r="D2" s="2"/>
      <c r="E2" s="2"/>
      <c r="F2" s="2"/>
      <c r="G2" s="2"/>
      <c r="H2" s="2"/>
      <c r="I2" s="2"/>
    </row>
    <row r="3" spans="1:10">
      <c r="A3" s="2" t="s">
        <v>2</v>
      </c>
      <c r="B3" s="5">
        <v>643696901.25999999</v>
      </c>
      <c r="C3" s="5">
        <v>643750487.02999997</v>
      </c>
      <c r="D3" s="5">
        <v>2335333994.3299999</v>
      </c>
      <c r="E3" s="5">
        <v>2283576312.8600001</v>
      </c>
      <c r="F3" s="5">
        <v>1994960614.3499999</v>
      </c>
      <c r="G3" s="5">
        <v>1142709549.9400001</v>
      </c>
      <c r="H3" s="5">
        <v>1728332161.4000001</v>
      </c>
      <c r="I3" s="5">
        <v>2082951549.5999999</v>
      </c>
    </row>
    <row r="4" spans="1:10">
      <c r="A4" s="16" t="s">
        <v>285</v>
      </c>
      <c r="B4" s="17">
        <f>B3/B51</f>
        <v>0.29374156980473021</v>
      </c>
      <c r="C4" s="17">
        <f t="shared" ref="C4:I4" si="0">C3/C51</f>
        <v>0.22483917196544659</v>
      </c>
      <c r="D4" s="17">
        <f t="shared" si="0"/>
        <v>0.47301069117503269</v>
      </c>
      <c r="E4" s="17">
        <f t="shared" si="0"/>
        <v>0.38025707453780305</v>
      </c>
      <c r="F4" s="17">
        <f t="shared" si="0"/>
        <v>0.26135803735858515</v>
      </c>
      <c r="G4" s="17">
        <f t="shared" si="0"/>
        <v>0.1256979220942547</v>
      </c>
      <c r="H4" s="17">
        <f t="shared" si="0"/>
        <v>0.16207212971790955</v>
      </c>
      <c r="I4" s="17">
        <f t="shared" si="0"/>
        <v>0.16170834450147886</v>
      </c>
    </row>
    <row r="5" spans="1:10">
      <c r="A5" s="2" t="s">
        <v>3</v>
      </c>
      <c r="B5" s="2" t="s">
        <v>4</v>
      </c>
      <c r="C5" s="2" t="s">
        <v>4</v>
      </c>
      <c r="D5" s="2">
        <v>0</v>
      </c>
      <c r="E5" s="2">
        <v>0</v>
      </c>
      <c r="F5" s="2" t="s">
        <v>4</v>
      </c>
      <c r="G5" s="5">
        <v>519683.25</v>
      </c>
      <c r="H5" s="2" t="s">
        <v>4</v>
      </c>
      <c r="I5" s="5">
        <v>149758.72</v>
      </c>
    </row>
    <row r="6" spans="1:10">
      <c r="A6" s="2" t="s">
        <v>5</v>
      </c>
      <c r="B6" s="5">
        <v>153556697.72999999</v>
      </c>
      <c r="C6" s="5">
        <v>441301631.76999998</v>
      </c>
      <c r="D6" s="5">
        <v>216658630.21000001</v>
      </c>
      <c r="E6" s="5">
        <v>529421066.94</v>
      </c>
      <c r="F6" s="5">
        <v>783612467.00999999</v>
      </c>
      <c r="G6" s="5">
        <v>1914223889.73</v>
      </c>
      <c r="H6" s="5">
        <v>1961241753.4400001</v>
      </c>
      <c r="I6" s="5">
        <v>2664138818.2800002</v>
      </c>
    </row>
    <row r="7" spans="1:10">
      <c r="A7" s="16" t="s">
        <v>284</v>
      </c>
      <c r="B7" s="17">
        <f>(B3+B6)/B51</f>
        <v>0.36381489990302379</v>
      </c>
      <c r="C7" s="17">
        <f t="shared" ref="C7:I7" si="1">(C3+C6)/C51</f>
        <v>0.37897015201632972</v>
      </c>
      <c r="D7" s="17">
        <f t="shared" si="1"/>
        <v>0.51689385678367172</v>
      </c>
      <c r="E7" s="17">
        <f t="shared" si="1"/>
        <v>0.46841533094446292</v>
      </c>
      <c r="F7" s="17">
        <f t="shared" si="1"/>
        <v>0.36401841819732256</v>
      </c>
      <c r="G7" s="17">
        <f t="shared" si="1"/>
        <v>0.33626233487515478</v>
      </c>
      <c r="H7" s="17">
        <f t="shared" si="1"/>
        <v>0.34598505743559427</v>
      </c>
      <c r="I7" s="17">
        <f t="shared" si="1"/>
        <v>0.36853671643788632</v>
      </c>
    </row>
    <row r="8" spans="1:10">
      <c r="A8" s="2" t="s">
        <v>6</v>
      </c>
      <c r="B8" s="5">
        <v>149916462.63</v>
      </c>
      <c r="C8" s="5">
        <v>194276819.86000001</v>
      </c>
      <c r="D8" s="5">
        <v>161284874.55000001</v>
      </c>
      <c r="E8" s="5">
        <v>235497720.84999999</v>
      </c>
      <c r="F8" s="5">
        <v>460703536.26999998</v>
      </c>
      <c r="G8" s="5">
        <v>413371289.69999999</v>
      </c>
      <c r="H8" s="5">
        <v>461109819.63999999</v>
      </c>
      <c r="I8" s="5">
        <v>536467059.54000002</v>
      </c>
    </row>
    <row r="9" spans="1:10">
      <c r="A9" s="16" t="s">
        <v>311</v>
      </c>
      <c r="B9" s="17">
        <f>(B6+B8)/B51</f>
        <v>0.13848549269579721</v>
      </c>
      <c r="C9" s="17">
        <f t="shared" ref="C9:H9" si="2">(C6+C8)/C51</f>
        <v>0.22198497036152193</v>
      </c>
      <c r="D9" s="17">
        <f t="shared" si="2"/>
        <v>7.6550642796997775E-2</v>
      </c>
      <c r="E9" s="17">
        <f t="shared" si="2"/>
        <v>0.1273729189018174</v>
      </c>
      <c r="F9" s="17">
        <f t="shared" si="2"/>
        <v>0.1630167463617323</v>
      </c>
      <c r="G9" s="17">
        <f t="shared" si="2"/>
        <v>0.25603520819994635</v>
      </c>
      <c r="H9" s="17">
        <f t="shared" si="2"/>
        <v>0.22715290911244163</v>
      </c>
      <c r="I9" s="17">
        <f>(I6+I8)/I51</f>
        <v>0.24847658026580857</v>
      </c>
    </row>
    <row r="10" spans="1:10">
      <c r="A10" s="16" t="s">
        <v>312</v>
      </c>
      <c r="B10" s="22">
        <f>利润表!B4/(资产负债表!B6+资产负债表!B8)</f>
        <v>10.545695408627074</v>
      </c>
      <c r="C10" s="22">
        <f>利润表!C4/(资产负债表!C6+资产负债表!C8)</f>
        <v>6.4755450546582596</v>
      </c>
      <c r="D10" s="22">
        <f>利润表!D4/(资产负债表!D6+资产负债表!D8)</f>
        <v>15.14300046321558</v>
      </c>
      <c r="E10" s="22">
        <f>利润表!E4/(资产负债表!E6+资产负债表!E8)</f>
        <v>9.3758764434989068</v>
      </c>
      <c r="F10" s="22">
        <f>利润表!F4/(资产负债表!F6+资产负债表!F8)</f>
        <v>8.0971696962036042</v>
      </c>
      <c r="G10" s="22">
        <f>利润表!G4/(资产负债表!G6+资产负债表!G8)</f>
        <v>4.8600901617265997</v>
      </c>
      <c r="H10" s="22">
        <f>利润表!H4/(资产负债表!H6+资产负债表!H8)</f>
        <v>5.6502221550636911</v>
      </c>
      <c r="I10" s="22">
        <f>利润表!I4/(资产负债表!I6+资产负债表!I8)</f>
        <v>4.9411866017011086</v>
      </c>
      <c r="J10" s="1" t="s">
        <v>313</v>
      </c>
    </row>
    <row r="11" spans="1:10">
      <c r="A11" s="2" t="s">
        <v>7</v>
      </c>
      <c r="B11" s="5">
        <v>150272062.55000001</v>
      </c>
      <c r="C11" s="5">
        <v>160747577.34999999</v>
      </c>
      <c r="D11" s="5">
        <v>326616938.43000001</v>
      </c>
      <c r="E11" s="5">
        <v>243326730.55000001</v>
      </c>
      <c r="F11" s="5">
        <v>307986393.06999999</v>
      </c>
      <c r="G11" s="5">
        <v>289709208.61000001</v>
      </c>
      <c r="H11" s="5">
        <v>234256619.19999999</v>
      </c>
      <c r="I11" s="5">
        <v>389654315.83999997</v>
      </c>
    </row>
    <row r="12" spans="1:10">
      <c r="A12" s="16" t="s">
        <v>314</v>
      </c>
      <c r="B12" s="17">
        <f>B11/B51</f>
        <v>6.8574435366750758E-2</v>
      </c>
      <c r="C12" s="17">
        <f t="shared" ref="C12:I12" si="3">C11/C51</f>
        <v>5.6143417232306154E-2</v>
      </c>
      <c r="D12" s="17">
        <f t="shared" si="3"/>
        <v>6.6154693149392985E-2</v>
      </c>
      <c r="E12" s="17">
        <f t="shared" si="3"/>
        <v>4.0518335294829205E-2</v>
      </c>
      <c r="F12" s="17">
        <f t="shared" si="3"/>
        <v>4.0349026766201009E-2</v>
      </c>
      <c r="G12" s="17">
        <f t="shared" si="3"/>
        <v>3.1867980394283082E-2</v>
      </c>
      <c r="H12" s="17">
        <f t="shared" si="3"/>
        <v>2.1967113742480716E-2</v>
      </c>
      <c r="I12" s="17">
        <f t="shared" si="3"/>
        <v>3.0250513678267251E-2</v>
      </c>
    </row>
    <row r="13" spans="1:10">
      <c r="A13" s="2" t="s">
        <v>8</v>
      </c>
      <c r="B13" s="2" t="s">
        <v>4</v>
      </c>
      <c r="C13" s="2" t="s">
        <v>4</v>
      </c>
      <c r="D13" s="2" t="s">
        <v>4</v>
      </c>
      <c r="E13" s="2">
        <v>0</v>
      </c>
      <c r="F13" s="2" t="s">
        <v>4</v>
      </c>
      <c r="G13" s="2" t="s">
        <v>4</v>
      </c>
      <c r="H13" s="2" t="s">
        <v>4</v>
      </c>
      <c r="I13" s="2" t="s">
        <v>4</v>
      </c>
    </row>
    <row r="14" spans="1:10">
      <c r="A14" s="2" t="s">
        <v>9</v>
      </c>
      <c r="B14" s="2" t="s">
        <v>4</v>
      </c>
      <c r="C14" s="2" t="s">
        <v>4</v>
      </c>
      <c r="D14" s="5">
        <v>1523244.03</v>
      </c>
      <c r="E14" s="5">
        <v>26548831.09</v>
      </c>
      <c r="F14" s="5">
        <v>5167610.67</v>
      </c>
      <c r="G14" s="5">
        <v>5170032.46</v>
      </c>
      <c r="H14" s="5">
        <v>1258383.56</v>
      </c>
      <c r="I14" s="5">
        <v>1344968.06</v>
      </c>
    </row>
    <row r="15" spans="1:10">
      <c r="A15" s="2" t="s">
        <v>10</v>
      </c>
      <c r="B15" s="5">
        <v>57203678.409999996</v>
      </c>
      <c r="C15" s="5">
        <v>66307715.770000003</v>
      </c>
      <c r="D15" s="5">
        <v>145380151.05000001</v>
      </c>
      <c r="E15" s="5">
        <v>41559805.390000001</v>
      </c>
      <c r="F15" s="5">
        <v>85447764.159999996</v>
      </c>
      <c r="G15" s="5">
        <v>75243942.780000001</v>
      </c>
      <c r="H15" s="5">
        <v>66393409.539999999</v>
      </c>
      <c r="I15" s="5">
        <v>461752917.87</v>
      </c>
    </row>
    <row r="16" spans="1:10">
      <c r="A16" s="16" t="s">
        <v>286</v>
      </c>
      <c r="B16" s="17">
        <f>(B6+B8+B11+B15)/B51</f>
        <v>0.23316398147940806</v>
      </c>
      <c r="C16" s="17">
        <f t="shared" ref="C16:I16" si="4">(C6+C8+C11+C15)/C51</f>
        <v>0.30128731672711545</v>
      </c>
      <c r="D16" s="17">
        <f t="shared" si="4"/>
        <v>0.17215138773095359</v>
      </c>
      <c r="E16" s="17">
        <f t="shared" si="4"/>
        <v>0.17481171922641792</v>
      </c>
      <c r="F16" s="17">
        <f t="shared" si="4"/>
        <v>0.21456020963805622</v>
      </c>
      <c r="G16" s="17">
        <f t="shared" si="4"/>
        <v>0.29618001384533688</v>
      </c>
      <c r="H16" s="17">
        <f t="shared" si="4"/>
        <v>0.25534597960311173</v>
      </c>
      <c r="I16" s="17">
        <f t="shared" si="4"/>
        <v>0.31457492724189029</v>
      </c>
    </row>
    <row r="17" spans="1:9">
      <c r="A17" s="2" t="s">
        <v>11</v>
      </c>
      <c r="B17" s="5">
        <v>650719608.42999995</v>
      </c>
      <c r="C17" s="5">
        <v>1013212275.53</v>
      </c>
      <c r="D17" s="5">
        <v>1301637236.4200001</v>
      </c>
      <c r="E17" s="5">
        <v>1649022365.49</v>
      </c>
      <c r="F17" s="5">
        <v>2728804409.1999998</v>
      </c>
      <c r="G17" s="5">
        <v>3535867425.9200001</v>
      </c>
      <c r="H17" s="5">
        <v>4360023280.5</v>
      </c>
      <c r="I17" s="5">
        <v>4757358043.2299995</v>
      </c>
    </row>
    <row r="18" spans="1:9">
      <c r="A18" s="16" t="s">
        <v>287</v>
      </c>
      <c r="B18" s="17">
        <f>B17/B51</f>
        <v>0.29694627845620392</v>
      </c>
      <c r="C18" s="17">
        <f t="shared" ref="C18:I18" si="5">C17/C51</f>
        <v>0.35387904730979219</v>
      </c>
      <c r="D18" s="17">
        <f t="shared" si="5"/>
        <v>0.26364037450447114</v>
      </c>
      <c r="E18" s="17">
        <f t="shared" si="5"/>
        <v>0.27459227748044968</v>
      </c>
      <c r="F18" s="17">
        <f t="shared" si="5"/>
        <v>0.35749826818327407</v>
      </c>
      <c r="G18" s="17">
        <f t="shared" si="5"/>
        <v>0.38894501954782978</v>
      </c>
      <c r="H18" s="17">
        <f t="shared" si="5"/>
        <v>0.40885558602225147</v>
      </c>
      <c r="I18" s="17">
        <f t="shared" si="5"/>
        <v>0.36933383953133797</v>
      </c>
    </row>
    <row r="19" spans="1:9">
      <c r="A19" s="16" t="s">
        <v>288</v>
      </c>
      <c r="B19" s="22">
        <f>利润表!B2/资产负债表!B17</f>
        <v>4.9181482659966136</v>
      </c>
      <c r="C19" s="22">
        <f>利润表!C2/资产负债表!C17</f>
        <v>4.0620480018830358</v>
      </c>
      <c r="D19" s="22">
        <f>利润表!D2/资产负债表!D17</f>
        <v>4.3969229732478947</v>
      </c>
      <c r="E19" s="22">
        <f>利润表!E2/资产负债表!E17</f>
        <v>4.3491126583349491</v>
      </c>
      <c r="F19" s="22">
        <f>利润表!F2/资产负债表!F17</f>
        <v>3.6922535746025873</v>
      </c>
      <c r="G19" s="22">
        <f>利润表!G2/资产负债表!G17</f>
        <v>3.1993061586823037</v>
      </c>
      <c r="H19" s="22">
        <f>利润表!H2/资产负债表!H17</f>
        <v>3.1391631752939673</v>
      </c>
      <c r="I19" s="22">
        <f>利润表!I2/资产负债表!I17</f>
        <v>3.324280143958342</v>
      </c>
    </row>
    <row r="20" spans="1:9">
      <c r="A20" s="2" t="s">
        <v>12</v>
      </c>
      <c r="B20" s="2" t="s">
        <v>4</v>
      </c>
      <c r="C20" s="2" t="s">
        <v>4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4</v>
      </c>
    </row>
    <row r="21" spans="1:9">
      <c r="A21" s="2" t="s">
        <v>13</v>
      </c>
      <c r="B21" s="5">
        <v>5181152.7</v>
      </c>
      <c r="C21" s="2" t="s">
        <v>4</v>
      </c>
      <c r="D21" s="2" t="s">
        <v>4</v>
      </c>
      <c r="E21" s="2" t="s">
        <v>4</v>
      </c>
      <c r="F21" s="2" t="s">
        <v>4</v>
      </c>
      <c r="G21" s="2" t="s">
        <v>4</v>
      </c>
      <c r="H21" s="2" t="s">
        <v>4</v>
      </c>
      <c r="I21" s="2" t="s">
        <v>4</v>
      </c>
    </row>
    <row r="22" spans="1:9">
      <c r="A22" s="2" t="s">
        <v>14</v>
      </c>
      <c r="B22" s="2" t="s">
        <v>4</v>
      </c>
      <c r="C22" s="2" t="s">
        <v>4</v>
      </c>
      <c r="D22" s="2">
        <v>0</v>
      </c>
      <c r="E22" s="5">
        <v>108927.91</v>
      </c>
      <c r="F22" s="2" t="s">
        <v>4</v>
      </c>
      <c r="G22" s="2" t="s">
        <v>4</v>
      </c>
      <c r="H22" s="2" t="s">
        <v>4</v>
      </c>
      <c r="I22" s="2" t="s">
        <v>4</v>
      </c>
    </row>
    <row r="23" spans="1:9">
      <c r="A23" s="2" t="s">
        <v>15</v>
      </c>
      <c r="B23" s="2" t="s">
        <v>4</v>
      </c>
      <c r="C23" s="2" t="s">
        <v>4</v>
      </c>
      <c r="D23" s="2">
        <v>0</v>
      </c>
      <c r="E23" s="2">
        <v>0</v>
      </c>
      <c r="F23" s="2" t="s">
        <v>4</v>
      </c>
      <c r="G23" s="2" t="s">
        <v>4</v>
      </c>
      <c r="H23" s="2" t="s">
        <v>4</v>
      </c>
      <c r="I23" s="2" t="s">
        <v>4</v>
      </c>
    </row>
    <row r="24" spans="1:9">
      <c r="A24" s="2" t="s">
        <v>16</v>
      </c>
      <c r="B24" s="2" t="s">
        <v>4</v>
      </c>
      <c r="C24" s="2">
        <v>0</v>
      </c>
      <c r="D24" s="2" t="s">
        <v>4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</row>
    <row r="25" spans="1:9">
      <c r="A25" s="2" t="s">
        <v>17</v>
      </c>
      <c r="B25" s="5">
        <v>1811133795.1099999</v>
      </c>
      <c r="C25" s="5">
        <v>2519596507.3099999</v>
      </c>
      <c r="D25" s="5">
        <v>4488435069.0200005</v>
      </c>
      <c r="E25" s="5">
        <v>5009061761.0799999</v>
      </c>
      <c r="F25" s="5">
        <v>6366682794.7299995</v>
      </c>
      <c r="G25" s="5">
        <v>7376815022.3900003</v>
      </c>
      <c r="H25" s="5">
        <v>8812615427.2800007</v>
      </c>
      <c r="I25" s="5">
        <v>10893817431.139999</v>
      </c>
    </row>
    <row r="26" spans="1:9">
      <c r="A26" s="16" t="s">
        <v>283</v>
      </c>
      <c r="B26" s="17">
        <f>B25/B51</f>
        <v>0.82648414659234792</v>
      </c>
      <c r="C26" s="17">
        <f t="shared" ref="C26:I26" si="6">C25/C51</f>
        <v>0.88000553600235421</v>
      </c>
      <c r="D26" s="17">
        <f t="shared" si="6"/>
        <v>0.90911097917731054</v>
      </c>
      <c r="E26" s="17">
        <f t="shared" si="6"/>
        <v>0.83410007395896058</v>
      </c>
      <c r="F26" s="17">
        <f t="shared" si="6"/>
        <v>0.83409351931364584</v>
      </c>
      <c r="G26" s="17">
        <f t="shared" si="6"/>
        <v>0.81144882357620352</v>
      </c>
      <c r="H26" s="17">
        <f t="shared" si="6"/>
        <v>0.82639169864618311</v>
      </c>
      <c r="I26" s="17">
        <f t="shared" si="6"/>
        <v>0.84573315324079235</v>
      </c>
    </row>
    <row r="27" spans="1:9">
      <c r="A27" s="16" t="s">
        <v>289</v>
      </c>
      <c r="B27" s="22">
        <f>利润表!B2/资产负债表!B25</f>
        <v>1.7670342867494371</v>
      </c>
      <c r="C27" s="22">
        <f>利润表!C2/资产负债表!C25</f>
        <v>1.6334825387157201</v>
      </c>
      <c r="D27" s="22">
        <f>利润表!D2/资产负债表!D25</f>
        <v>1.2750989107879855</v>
      </c>
      <c r="E27" s="22">
        <f>利润表!E2/资产负债表!E25</f>
        <v>1.4317619517799072</v>
      </c>
      <c r="F27" s="22">
        <f>利润表!F2/资产负债表!F25</f>
        <v>1.5825254939039699</v>
      </c>
      <c r="G27" s="22">
        <f>利润表!G2/资产负债表!G25</f>
        <v>1.5334968272479392</v>
      </c>
      <c r="H27" s="22">
        <f>利润表!H2/资产负债表!H25</f>
        <v>1.5530944971457146</v>
      </c>
      <c r="I27" s="22">
        <f>利润表!I2/资产负债表!I25</f>
        <v>1.4517216743144039</v>
      </c>
    </row>
    <row r="28" spans="1:9" ht="27" customHeight="1">
      <c r="A28" s="4" t="s">
        <v>18</v>
      </c>
      <c r="B28" s="2"/>
      <c r="C28" s="2"/>
      <c r="D28" s="2"/>
      <c r="E28" s="2"/>
      <c r="F28" s="2"/>
      <c r="G28" s="2"/>
      <c r="H28" s="2"/>
      <c r="I28" s="2"/>
    </row>
    <row r="29" spans="1:9">
      <c r="A29" s="2" t="s">
        <v>19</v>
      </c>
      <c r="B29" s="2" t="s">
        <v>4</v>
      </c>
      <c r="C29" s="6">
        <v>9873402</v>
      </c>
      <c r="D29" s="6">
        <v>2996154</v>
      </c>
      <c r="E29" s="2" t="s">
        <v>4</v>
      </c>
      <c r="F29" s="2" t="s">
        <v>4</v>
      </c>
      <c r="G29" s="2" t="s">
        <v>4</v>
      </c>
      <c r="H29" s="2" t="s">
        <v>4</v>
      </c>
      <c r="I29" s="2" t="s">
        <v>4</v>
      </c>
    </row>
    <row r="30" spans="1:9">
      <c r="A30" s="2" t="s">
        <v>20</v>
      </c>
      <c r="B30" s="2" t="s">
        <v>4</v>
      </c>
      <c r="C30" s="2" t="s">
        <v>4</v>
      </c>
      <c r="D30" s="2">
        <v>0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4</v>
      </c>
    </row>
    <row r="31" spans="1:9">
      <c r="A31" s="2" t="s">
        <v>21</v>
      </c>
      <c r="B31" s="2" t="s">
        <v>4</v>
      </c>
      <c r="C31" s="2" t="s">
        <v>4</v>
      </c>
      <c r="D31" s="2">
        <v>0</v>
      </c>
      <c r="E31" s="2" t="s">
        <v>4</v>
      </c>
      <c r="F31" s="2" t="s">
        <v>4</v>
      </c>
      <c r="G31" s="2" t="s">
        <v>4</v>
      </c>
      <c r="H31" s="5">
        <v>7173850.1299999999</v>
      </c>
      <c r="I31" s="5">
        <v>7510225.9299999997</v>
      </c>
    </row>
    <row r="32" spans="1:9">
      <c r="A32" s="2" t="s">
        <v>22</v>
      </c>
      <c r="B32" s="5">
        <v>51198469.380000003</v>
      </c>
      <c r="C32" s="5">
        <v>41673450.399999999</v>
      </c>
      <c r="D32" s="5">
        <v>36336909.43</v>
      </c>
      <c r="E32" s="5">
        <v>36064806.920000002</v>
      </c>
      <c r="F32" s="5">
        <v>35178906.759999998</v>
      </c>
      <c r="G32" s="5">
        <v>30154371.07</v>
      </c>
      <c r="H32" s="6">
        <v>30000000</v>
      </c>
      <c r="I32" s="5">
        <v>60423567.479999997</v>
      </c>
    </row>
    <row r="33" spans="1:9">
      <c r="A33" s="16" t="s">
        <v>317</v>
      </c>
      <c r="B33" s="17">
        <f>B32/B51</f>
        <v>2.3363665007307625E-2</v>
      </c>
      <c r="C33" s="17">
        <f>(C32+C29)/C51</f>
        <v>1.8003484027657116E-2</v>
      </c>
      <c r="D33" s="17">
        <f>(D32+D29)/D51</f>
        <v>7.9667232028596442E-3</v>
      </c>
      <c r="E33" s="17">
        <f>E32/E51</f>
        <v>6.0054476375235892E-3</v>
      </c>
      <c r="F33" s="17">
        <f>F32/F51</f>
        <v>4.6087576672334237E-3</v>
      </c>
      <c r="G33" s="17">
        <f>G32/G51</f>
        <v>3.3169774294413887E-3</v>
      </c>
      <c r="H33" s="17">
        <f>(H31+H32)/H51</f>
        <v>3.4859300746351829E-3</v>
      </c>
      <c r="I33" s="17">
        <f>(I31+I32)/I51</f>
        <v>5.2739878995966896E-3</v>
      </c>
    </row>
    <row r="34" spans="1:9">
      <c r="A34" s="2" t="s">
        <v>23</v>
      </c>
      <c r="B34" s="2" t="s">
        <v>4</v>
      </c>
      <c r="C34" s="2" t="s">
        <v>4</v>
      </c>
      <c r="D34" s="2">
        <v>0</v>
      </c>
      <c r="E34" s="2" t="s">
        <v>4</v>
      </c>
      <c r="F34" s="2" t="s">
        <v>4</v>
      </c>
      <c r="G34" s="2" t="s">
        <v>4</v>
      </c>
      <c r="H34" s="2" t="s">
        <v>4</v>
      </c>
      <c r="I34" s="2" t="s">
        <v>4</v>
      </c>
    </row>
    <row r="35" spans="1:9">
      <c r="A35" s="2" t="s">
        <v>24</v>
      </c>
      <c r="B35" s="5">
        <v>262958690.88999999</v>
      </c>
      <c r="C35" s="5">
        <v>190363158.30000001</v>
      </c>
      <c r="D35" s="5">
        <v>238825809.62</v>
      </c>
      <c r="E35" s="5">
        <v>257597389.86000001</v>
      </c>
      <c r="F35" s="5">
        <v>236586837.99000001</v>
      </c>
      <c r="G35" s="5">
        <v>1033185052.11</v>
      </c>
      <c r="H35" s="5">
        <v>1251589383.6400001</v>
      </c>
      <c r="I35" s="5">
        <v>1269767136.49</v>
      </c>
    </row>
    <row r="36" spans="1:9">
      <c r="A36" s="16" t="s">
        <v>292</v>
      </c>
      <c r="B36" s="20">
        <f>利润表!B2/资产负债表!B35</f>
        <v>12.170487702909783</v>
      </c>
      <c r="C36" s="20">
        <f>利润表!C2/资产负债表!C35</f>
        <v>21.620343642407409</v>
      </c>
      <c r="D36" s="20">
        <f>利润表!D2/资产负债表!D35</f>
        <v>23.963903552787208</v>
      </c>
      <c r="E36" s="20">
        <f>利润表!E2/资产负债表!E35</f>
        <v>27.841058667278219</v>
      </c>
      <c r="F36" s="20">
        <f>利润表!F2/资产负债表!F35</f>
        <v>42.586637193595131</v>
      </c>
      <c r="G36" s="20">
        <f>利润表!G2/资产负债表!G35</f>
        <v>10.948979961457681</v>
      </c>
      <c r="H36" s="20">
        <f>利润表!H2/资产负债表!H35</f>
        <v>10.935554986703849</v>
      </c>
      <c r="I36" s="20">
        <f>利润表!I2/资产负债表!I35</f>
        <v>12.454874934412471</v>
      </c>
    </row>
    <row r="37" spans="1:9">
      <c r="A37" s="16" t="s">
        <v>318</v>
      </c>
      <c r="B37" s="17">
        <f>B35/B51</f>
        <v>0.11999731318362539</v>
      </c>
      <c r="C37" s="17">
        <f t="shared" ref="C37:I37" si="7">C35/C51</f>
        <v>6.6487087384377586E-2</v>
      </c>
      <c r="D37" s="17">
        <f t="shared" si="7"/>
        <v>4.8373021397824893E-2</v>
      </c>
      <c r="E37" s="17">
        <f t="shared" si="7"/>
        <v>4.2894660154386872E-2</v>
      </c>
      <c r="F37" s="17">
        <f t="shared" si="7"/>
        <v>3.0995033785209201E-2</v>
      </c>
      <c r="G37" s="17">
        <f t="shared" si="7"/>
        <v>0.11365023963953944</v>
      </c>
      <c r="H37" s="17">
        <f t="shared" si="7"/>
        <v>0.11736618774399701</v>
      </c>
      <c r="I37" s="17">
        <f t="shared" si="7"/>
        <v>9.8577396859572758E-2</v>
      </c>
    </row>
    <row r="38" spans="1:9">
      <c r="A38" s="2" t="s">
        <v>25</v>
      </c>
      <c r="B38" s="2" t="s">
        <v>4</v>
      </c>
      <c r="C38" s="2" t="s">
        <v>4</v>
      </c>
      <c r="D38" s="2">
        <v>0</v>
      </c>
      <c r="E38" s="2" t="s">
        <v>4</v>
      </c>
      <c r="F38" s="2" t="s">
        <v>4</v>
      </c>
      <c r="G38" s="2" t="s">
        <v>4</v>
      </c>
      <c r="H38" s="2" t="s">
        <v>4</v>
      </c>
      <c r="I38" s="2" t="s">
        <v>4</v>
      </c>
    </row>
    <row r="39" spans="1:9">
      <c r="A39" s="2" t="s">
        <v>26</v>
      </c>
      <c r="B39" s="5">
        <v>5016181.67</v>
      </c>
      <c r="C39" s="5">
        <v>9684443.9800000004</v>
      </c>
      <c r="D39" s="5">
        <v>44898522.729999997</v>
      </c>
      <c r="E39" s="5">
        <v>243374690.53</v>
      </c>
      <c r="F39" s="5">
        <v>779252687.51999998</v>
      </c>
      <c r="G39" s="5">
        <v>298231339.57999998</v>
      </c>
      <c r="H39" s="5">
        <v>221512865.36000001</v>
      </c>
      <c r="I39" s="5">
        <v>262507902.34999999</v>
      </c>
    </row>
    <row r="40" spans="1:9">
      <c r="A40" s="2" t="s">
        <v>27</v>
      </c>
      <c r="B40" s="6">
        <v>8935</v>
      </c>
      <c r="C40" s="2" t="s">
        <v>4</v>
      </c>
      <c r="D40" s="2">
        <v>0</v>
      </c>
      <c r="E40" s="2" t="s">
        <v>4</v>
      </c>
      <c r="F40" s="2" t="s">
        <v>4</v>
      </c>
      <c r="G40" s="2" t="s">
        <v>4</v>
      </c>
      <c r="H40" s="2" t="s">
        <v>4</v>
      </c>
      <c r="I40" s="2" t="s">
        <v>4</v>
      </c>
    </row>
    <row r="41" spans="1:9">
      <c r="A41" s="2" t="s">
        <v>28</v>
      </c>
      <c r="B41" s="2" t="s">
        <v>4</v>
      </c>
      <c r="C41" s="2" t="s">
        <v>4</v>
      </c>
      <c r="D41" s="2">
        <v>0</v>
      </c>
      <c r="E41" s="2" t="s">
        <v>4</v>
      </c>
      <c r="F41" s="2" t="s">
        <v>4</v>
      </c>
      <c r="G41" s="2" t="s">
        <v>4</v>
      </c>
      <c r="H41" s="2" t="s">
        <v>4</v>
      </c>
      <c r="I41" s="2" t="s">
        <v>4</v>
      </c>
    </row>
    <row r="42" spans="1:9">
      <c r="A42" s="2" t="s">
        <v>29</v>
      </c>
      <c r="B42" s="2" t="s">
        <v>4</v>
      </c>
      <c r="C42" s="2" t="s">
        <v>4</v>
      </c>
      <c r="D42" s="2">
        <v>0</v>
      </c>
      <c r="E42" s="2" t="s">
        <v>4</v>
      </c>
      <c r="F42" s="2" t="s">
        <v>4</v>
      </c>
      <c r="G42" s="2" t="s">
        <v>4</v>
      </c>
      <c r="H42" s="2" t="s">
        <v>4</v>
      </c>
      <c r="I42" s="2" t="s">
        <v>4</v>
      </c>
    </row>
    <row r="43" spans="1:9">
      <c r="A43" s="2" t="s">
        <v>30</v>
      </c>
      <c r="B43" s="5">
        <v>41714561.049999997</v>
      </c>
      <c r="C43" s="5">
        <v>40156920.789999999</v>
      </c>
      <c r="D43" s="5">
        <v>58871941.369999997</v>
      </c>
      <c r="E43" s="5">
        <v>377491487.82999998</v>
      </c>
      <c r="F43" s="5">
        <v>119594963.51000001</v>
      </c>
      <c r="G43" s="5">
        <v>244338401.03999999</v>
      </c>
      <c r="H43" s="5">
        <v>228971952.13999999</v>
      </c>
      <c r="I43" s="5">
        <v>223165380.31</v>
      </c>
    </row>
    <row r="44" spans="1:9">
      <c r="A44" s="2" t="s">
        <v>31</v>
      </c>
      <c r="B44" s="2" t="s">
        <v>4</v>
      </c>
      <c r="C44" s="2" t="s">
        <v>4</v>
      </c>
      <c r="D44" s="2">
        <v>0</v>
      </c>
      <c r="E44" s="2" t="s">
        <v>4</v>
      </c>
      <c r="F44" s="2" t="s">
        <v>4</v>
      </c>
      <c r="G44" s="2" t="s">
        <v>4</v>
      </c>
      <c r="H44" s="2" t="s">
        <v>4</v>
      </c>
      <c r="I44" s="2" t="s">
        <v>4</v>
      </c>
    </row>
    <row r="45" spans="1:9">
      <c r="A45" s="2" t="s">
        <v>32</v>
      </c>
      <c r="B45" s="2" t="s">
        <v>4</v>
      </c>
      <c r="C45" s="5">
        <v>12843661.619999999</v>
      </c>
      <c r="D45" s="5">
        <v>12843661.619999999</v>
      </c>
      <c r="E45" s="5">
        <v>12843661.619999999</v>
      </c>
      <c r="F45" s="5">
        <v>12843661.619999999</v>
      </c>
      <c r="G45" s="5">
        <v>12843661.619999999</v>
      </c>
      <c r="H45" s="5">
        <v>12843661.619999999</v>
      </c>
      <c r="I45" s="5">
        <v>12843661.619999999</v>
      </c>
    </row>
    <row r="46" spans="1:9">
      <c r="A46" s="2" t="s">
        <v>33</v>
      </c>
      <c r="B46" s="5">
        <v>9340856.0899999999</v>
      </c>
      <c r="C46" s="5">
        <v>10448577.880000001</v>
      </c>
      <c r="D46" s="5">
        <v>5996995.7999999998</v>
      </c>
      <c r="E46" s="5">
        <v>6317888.8499999996</v>
      </c>
      <c r="F46" s="5">
        <v>4906052.2</v>
      </c>
      <c r="G46" s="6">
        <v>17415142</v>
      </c>
      <c r="H46" s="5">
        <v>10670616.73</v>
      </c>
      <c r="I46" s="5">
        <v>10528747.65</v>
      </c>
    </row>
    <row r="47" spans="1:9">
      <c r="A47" s="2" t="s">
        <v>34</v>
      </c>
      <c r="B47" s="2" t="s">
        <v>4</v>
      </c>
      <c r="C47" s="5">
        <v>18519715.050000001</v>
      </c>
      <c r="D47" s="5">
        <v>37964513.969999999</v>
      </c>
      <c r="E47" s="5">
        <v>52596972.859999999</v>
      </c>
      <c r="F47" s="5">
        <v>68010398.480000004</v>
      </c>
      <c r="G47" s="5">
        <v>67935387.370000005</v>
      </c>
      <c r="H47" s="5">
        <v>78591208.079999998</v>
      </c>
      <c r="I47" s="5">
        <v>130351622.84999999</v>
      </c>
    </row>
    <row r="48" spans="1:9">
      <c r="A48" s="2" t="s">
        <v>35</v>
      </c>
      <c r="B48" s="2" t="s">
        <v>4</v>
      </c>
      <c r="C48" s="6">
        <v>10000000</v>
      </c>
      <c r="D48" s="6">
        <v>10000000</v>
      </c>
      <c r="E48" s="6">
        <v>10000000</v>
      </c>
      <c r="F48" s="6">
        <v>10000000</v>
      </c>
      <c r="G48" s="6">
        <v>10000000</v>
      </c>
      <c r="H48" s="6">
        <v>10000000</v>
      </c>
      <c r="I48" s="6">
        <v>10000000</v>
      </c>
    </row>
    <row r="49" spans="1:9">
      <c r="A49" s="2" t="s">
        <v>36</v>
      </c>
      <c r="B49" s="2" t="s">
        <v>4</v>
      </c>
      <c r="C49" s="2">
        <v>0</v>
      </c>
      <c r="D49" s="2" t="s">
        <v>4</v>
      </c>
      <c r="E49" s="2" t="s">
        <v>4</v>
      </c>
      <c r="F49" s="2">
        <v>0</v>
      </c>
      <c r="G49" s="2">
        <v>0</v>
      </c>
      <c r="H49" s="2">
        <v>0</v>
      </c>
      <c r="I49" s="2">
        <v>0</v>
      </c>
    </row>
    <row r="50" spans="1:9">
      <c r="A50" s="2" t="s">
        <v>37</v>
      </c>
      <c r="B50" s="2" t="s">
        <v>4</v>
      </c>
      <c r="C50" s="5">
        <v>343563330.01999998</v>
      </c>
      <c r="D50" s="5">
        <v>448734508.54000002</v>
      </c>
      <c r="E50" s="5">
        <v>996286898.47000003</v>
      </c>
      <c r="F50" s="5">
        <v>1266373508.0799999</v>
      </c>
      <c r="G50" s="5">
        <v>1714103354.79</v>
      </c>
      <c r="H50" s="5">
        <v>1851353537.7</v>
      </c>
      <c r="I50" s="5">
        <v>1987098244.6800001</v>
      </c>
    </row>
    <row r="51" spans="1:9">
      <c r="A51" s="2" t="s">
        <v>38</v>
      </c>
      <c r="B51" s="5">
        <v>2191371489.1900001</v>
      </c>
      <c r="C51" s="5">
        <v>2863159837.3299999</v>
      </c>
      <c r="D51" s="5">
        <v>4937169577.5600004</v>
      </c>
      <c r="E51" s="5">
        <v>6005348659.5500002</v>
      </c>
      <c r="F51" s="5">
        <v>7633056302.8100004</v>
      </c>
      <c r="G51" s="5">
        <v>9090918377.1800003</v>
      </c>
      <c r="H51" s="5">
        <v>10663968964.98</v>
      </c>
      <c r="I51" s="5">
        <v>12880915675.82</v>
      </c>
    </row>
    <row r="52" spans="1:9">
      <c r="A52" s="16" t="s">
        <v>290</v>
      </c>
      <c r="B52" s="17">
        <f>(利润表!B32-利润表!B14)/资产负债表!B51</f>
        <v>0.15311451836677073</v>
      </c>
      <c r="C52" s="17">
        <f>(利润表!C32-利润表!C14)/资产负债表!C51</f>
        <v>0.14022650634286796</v>
      </c>
      <c r="D52" s="17">
        <f>(利润表!D32-利润表!D14)/资产负债表!D51</f>
        <v>0.11212361789760146</v>
      </c>
      <c r="E52" s="17">
        <f>(利润表!E32-利润表!E14)/资产负债表!E51</f>
        <v>0.12253037730787451</v>
      </c>
      <c r="F52" s="17">
        <f>(利润表!F32-利润表!F14)/资产负债表!F51</f>
        <v>0.138122925534019</v>
      </c>
      <c r="G52" s="17">
        <f>(利润表!G32-利润表!G14)/资产负债表!G51</f>
        <v>0.15689032266093569</v>
      </c>
      <c r="H52" s="17">
        <f>(利润表!H32-利润表!H14)/资产负债表!H51</f>
        <v>0.17146644038957304</v>
      </c>
      <c r="I52" s="17">
        <f>(利润表!I32-利润表!I14)/资产负债表!I51</f>
        <v>0.20910381696125302</v>
      </c>
    </row>
    <row r="53" spans="1:9">
      <c r="A53" s="16" t="s">
        <v>291</v>
      </c>
      <c r="B53" s="22">
        <f>利润表!B2/资产负债表!B51</f>
        <v>1.4604258244835269</v>
      </c>
      <c r="C53" s="22">
        <f>利润表!C2/资产负债表!C51</f>
        <v>1.4374736770330137</v>
      </c>
      <c r="D53" s="22">
        <f>利润表!D2/资产负债表!D51</f>
        <v>1.1592064193343876</v>
      </c>
      <c r="E53" s="22">
        <f>利润表!E2/资产负债表!E51</f>
        <v>1.1942327498712464</v>
      </c>
      <c r="F53" s="22">
        <f>利润表!F2/资产负债表!F51</f>
        <v>1.319974258613928</v>
      </c>
      <c r="G53" s="22">
        <f>利润表!G2/资产负债表!G51</f>
        <v>1.2443541964281808</v>
      </c>
      <c r="H53" s="22">
        <f>利润表!H2/资产负债表!H51</f>
        <v>1.2834643996542867</v>
      </c>
      <c r="I53" s="22">
        <f>利润表!I2/资产负债表!I51</f>
        <v>1.2277691492459235</v>
      </c>
    </row>
    <row r="54" spans="1:9">
      <c r="A54" s="4" t="s">
        <v>39</v>
      </c>
      <c r="B54" s="2"/>
      <c r="C54" s="2"/>
      <c r="D54" s="2"/>
      <c r="E54" s="2"/>
      <c r="F54" s="2"/>
      <c r="G54" s="2"/>
      <c r="H54" s="2"/>
      <c r="I54" s="2"/>
    </row>
    <row r="55" spans="1:9">
      <c r="A55" s="2" t="s">
        <v>40</v>
      </c>
      <c r="B55" s="6">
        <v>12700000</v>
      </c>
      <c r="C55" s="6">
        <v>47700000</v>
      </c>
      <c r="D55" s="6">
        <v>21400000</v>
      </c>
      <c r="E55" s="6">
        <v>10000000</v>
      </c>
      <c r="F55" s="6">
        <v>10000000</v>
      </c>
      <c r="G55" s="6">
        <v>10000000</v>
      </c>
      <c r="H55" s="6">
        <v>10000000</v>
      </c>
      <c r="I55" s="6">
        <v>10000000</v>
      </c>
    </row>
    <row r="56" spans="1:9">
      <c r="A56" s="2" t="s">
        <v>41</v>
      </c>
      <c r="B56" s="2" t="s">
        <v>4</v>
      </c>
      <c r="C56" s="2" t="s">
        <v>4</v>
      </c>
      <c r="D56" s="2">
        <v>0</v>
      </c>
      <c r="E56" s="2" t="s">
        <v>4</v>
      </c>
      <c r="F56" s="2" t="s">
        <v>4</v>
      </c>
      <c r="G56" s="2" t="s">
        <v>4</v>
      </c>
      <c r="H56" s="2" t="s">
        <v>4</v>
      </c>
      <c r="I56" s="2" t="s">
        <v>4</v>
      </c>
    </row>
    <row r="57" spans="1:9">
      <c r="A57" s="2" t="s">
        <v>42</v>
      </c>
      <c r="B57" s="5">
        <v>316788794.58999997</v>
      </c>
      <c r="C57" s="5">
        <v>228114542.38</v>
      </c>
      <c r="D57" s="5">
        <v>174794473.19999999</v>
      </c>
      <c r="E57" s="5">
        <v>345582827.83999997</v>
      </c>
      <c r="F57" s="5">
        <v>370666388.91000003</v>
      </c>
      <c r="G57" s="5">
        <v>507401715.05000001</v>
      </c>
      <c r="H57" s="5">
        <v>499943324.29000002</v>
      </c>
      <c r="I57" s="5">
        <v>609077745.25999999</v>
      </c>
    </row>
    <row r="58" spans="1:9">
      <c r="A58" s="2" t="s">
        <v>43</v>
      </c>
      <c r="B58" s="5">
        <v>325993972.49000001</v>
      </c>
      <c r="C58" s="6">
        <v>505380580</v>
      </c>
      <c r="D58" s="5">
        <v>699126645.65999997</v>
      </c>
      <c r="E58" s="6">
        <v>768607120</v>
      </c>
      <c r="F58" s="5">
        <v>1486327649.6600001</v>
      </c>
      <c r="G58" s="5">
        <v>1590135442.0699999</v>
      </c>
      <c r="H58" s="5">
        <v>1782637485.5699999</v>
      </c>
      <c r="I58" s="5">
        <v>1825114689.6400001</v>
      </c>
    </row>
    <row r="59" spans="1:9">
      <c r="A59" s="16" t="s">
        <v>315</v>
      </c>
      <c r="B59" s="20">
        <f>现金流量表!B10/(资产负债表!B57+资产负债表!B58)</f>
        <v>3.8290372989786099</v>
      </c>
      <c r="C59" s="20">
        <f>现金流量表!C10/(资产负债表!C57+资产负债表!C58)</f>
        <v>4.6842639426850612</v>
      </c>
      <c r="D59" s="20">
        <f>现金流量表!D10/(资产负债表!D57+资产负债表!D58)</f>
        <v>4.8429522529115276</v>
      </c>
      <c r="E59" s="20">
        <f>现金流量表!E10/(资产负债表!E57+资产负债表!E58)</f>
        <v>4.5859861620504923</v>
      </c>
      <c r="F59" s="20">
        <f>现金流量表!F10/(资产负债表!F57+资产负债表!F58)</f>
        <v>3.9929815987831407</v>
      </c>
      <c r="G59" s="20">
        <f>现金流量表!G10/(资产负债表!G57+资产负债表!G58)</f>
        <v>4.3843225604769973</v>
      </c>
      <c r="H59" s="20">
        <f>现金流量表!H10/(资产负债表!H57+资产负债表!H58)</f>
        <v>5.0198265029235811</v>
      </c>
      <c r="I59" s="20">
        <f>现金流量表!I10/(资产负债表!I57+资产负债表!I58)</f>
        <v>5.2307029754215257</v>
      </c>
    </row>
    <row r="60" spans="1:9">
      <c r="A60" s="16" t="s">
        <v>281</v>
      </c>
      <c r="B60" s="17">
        <f t="shared" ref="B60:I60" si="8">(B57+B58)/B78</f>
        <v>0.63724251659782549</v>
      </c>
      <c r="C60" s="17">
        <f t="shared" si="8"/>
        <v>0.52351593047251732</v>
      </c>
      <c r="D60" s="17">
        <f t="shared" si="8"/>
        <v>0.50558711375471033</v>
      </c>
      <c r="E60" s="17">
        <f t="shared" si="8"/>
        <v>0.50872657152063328</v>
      </c>
      <c r="F60" s="17">
        <f t="shared" si="8"/>
        <v>0.61275337544313002</v>
      </c>
      <c r="G60" s="17">
        <f t="shared" si="8"/>
        <v>0.62769116748054721</v>
      </c>
      <c r="H60" s="17">
        <f t="shared" si="8"/>
        <v>0.66056678349646081</v>
      </c>
      <c r="I60" s="17">
        <f t="shared" si="8"/>
        <v>0.66519660406108638</v>
      </c>
    </row>
    <row r="61" spans="1:9">
      <c r="A61" s="16" t="s">
        <v>316</v>
      </c>
      <c r="B61" s="17">
        <f>(B57+B58)/B51</f>
        <v>0.29332441817867799</v>
      </c>
      <c r="C61" s="17">
        <f t="shared" ref="C61:I61" si="9">(C57+C58)/C51</f>
        <v>0.25618378436881495</v>
      </c>
      <c r="D61" s="17">
        <f t="shared" si="9"/>
        <v>0.1770085278885439</v>
      </c>
      <c r="E61" s="17">
        <f t="shared" si="9"/>
        <v>0.18553293255807227</v>
      </c>
      <c r="F61" s="17">
        <f t="shared" si="9"/>
        <v>0.24328315747996965</v>
      </c>
      <c r="G61" s="17">
        <f t="shared" si="9"/>
        <v>0.23072885159603151</v>
      </c>
      <c r="H61" s="17">
        <f t="shared" si="9"/>
        <v>0.21404608521985521</v>
      </c>
      <c r="I61" s="17">
        <f t="shared" si="9"/>
        <v>0.18897666098920715</v>
      </c>
    </row>
    <row r="62" spans="1:9">
      <c r="A62" s="16" t="s">
        <v>332</v>
      </c>
      <c r="B62" s="22">
        <f>(B3+B6)/(B57+B58+B55)</f>
        <v>1.2162846058357126</v>
      </c>
      <c r="C62" s="22">
        <f t="shared" ref="C62:I62" si="10">(C3+C6)/(C57+C58+C55)</f>
        <v>1.3889642775728872</v>
      </c>
      <c r="D62" s="22">
        <f t="shared" si="10"/>
        <v>2.8503657188265783</v>
      </c>
      <c r="E62" s="22">
        <f t="shared" si="10"/>
        <v>2.5022438469627373</v>
      </c>
      <c r="F62" s="22">
        <f t="shared" si="10"/>
        <v>1.4882602857629967</v>
      </c>
      <c r="G62" s="22">
        <f t="shared" si="10"/>
        <v>1.4504766520213446</v>
      </c>
      <c r="H62" s="22">
        <f t="shared" si="10"/>
        <v>1.6093539206870136</v>
      </c>
      <c r="I62" s="22">
        <f t="shared" si="10"/>
        <v>1.942191744028624</v>
      </c>
    </row>
    <row r="63" spans="1:9">
      <c r="A63" s="2" t="s">
        <v>44</v>
      </c>
      <c r="B63" s="5">
        <v>89838069.879999995</v>
      </c>
      <c r="C63" s="5">
        <v>111836900.64</v>
      </c>
      <c r="D63" s="5">
        <v>169062796.66</v>
      </c>
      <c r="E63" s="5">
        <v>267697437.83000001</v>
      </c>
      <c r="F63" s="5">
        <v>160519703.80000001</v>
      </c>
      <c r="G63" s="5">
        <v>343814603.11000001</v>
      </c>
      <c r="H63" s="5">
        <v>347082206.92000002</v>
      </c>
      <c r="I63" s="5">
        <v>406319445.61000001</v>
      </c>
    </row>
    <row r="64" spans="1:9">
      <c r="A64" s="16" t="s">
        <v>282</v>
      </c>
      <c r="B64" s="17">
        <f>B63/B92</f>
        <v>8.5975581736563403E-2</v>
      </c>
      <c r="C64" s="17">
        <f t="shared" ref="C64:I64" si="11">C63/C92</f>
        <v>7.7751595147463617E-2</v>
      </c>
      <c r="D64" s="17">
        <f t="shared" si="11"/>
        <v>9.6577889846290732E-2</v>
      </c>
      <c r="E64" s="17">
        <f t="shared" si="11"/>
        <v>0.11269223072323079</v>
      </c>
      <c r="F64" s="17">
        <f t="shared" si="11"/>
        <v>4.9874270791772243E-2</v>
      </c>
      <c r="G64" s="17">
        <f t="shared" si="11"/>
        <v>9.7242633519216484E-2</v>
      </c>
      <c r="H64" s="17">
        <f t="shared" si="11"/>
        <v>9.5439501332638441E-2</v>
      </c>
      <c r="I64" s="17">
        <f t="shared" si="11"/>
        <v>0.10547928536598389</v>
      </c>
    </row>
    <row r="65" spans="1:9">
      <c r="A65" s="21" t="s">
        <v>279</v>
      </c>
      <c r="B65" s="17">
        <f t="shared" ref="B65:I65" si="12">(B57+B58+B63)/B92</f>
        <v>0.70112261688278354</v>
      </c>
      <c r="C65" s="17">
        <f t="shared" si="12"/>
        <v>0.58769433740485522</v>
      </c>
      <c r="D65" s="17">
        <f t="shared" si="12"/>
        <v>0.59580929509357827</v>
      </c>
      <c r="E65" s="17">
        <f t="shared" si="12"/>
        <v>0.5817312760323845</v>
      </c>
      <c r="F65" s="17">
        <f t="shared" si="12"/>
        <v>0.62685155984621999</v>
      </c>
      <c r="G65" s="17">
        <f t="shared" si="12"/>
        <v>0.69049851973735132</v>
      </c>
      <c r="H65" s="17">
        <f t="shared" si="12"/>
        <v>0.72309591788498839</v>
      </c>
      <c r="I65" s="17">
        <f t="shared" si="12"/>
        <v>0.73738819657025034</v>
      </c>
    </row>
    <row r="66" spans="1:9">
      <c r="A66" s="2" t="s">
        <v>45</v>
      </c>
      <c r="B66" s="5">
        <v>7246733.54</v>
      </c>
      <c r="C66" s="5">
        <v>18896684.530000001</v>
      </c>
      <c r="D66" s="5">
        <v>42769525.850000001</v>
      </c>
      <c r="E66" s="5">
        <v>40802556.579999998</v>
      </c>
      <c r="F66" s="5">
        <v>23578150.41</v>
      </c>
      <c r="G66" s="5">
        <v>42939641.710000001</v>
      </c>
      <c r="H66" s="5">
        <v>37039848.299999997</v>
      </c>
      <c r="I66" s="5">
        <v>42285484.960000001</v>
      </c>
    </row>
    <row r="67" spans="1:9">
      <c r="A67" s="2" t="s">
        <v>46</v>
      </c>
      <c r="B67" s="5">
        <v>67599605.579999998</v>
      </c>
      <c r="C67" s="5">
        <v>73546014.739999995</v>
      </c>
      <c r="D67" s="5">
        <v>100490835.44</v>
      </c>
      <c r="E67" s="5">
        <v>86251036.719999999</v>
      </c>
      <c r="F67" s="5">
        <v>153038745.72999999</v>
      </c>
      <c r="G67" s="5">
        <v>79070505.319999993</v>
      </c>
      <c r="H67" s="5">
        <v>10556262.57</v>
      </c>
      <c r="I67" s="5">
        <v>172130720.06</v>
      </c>
    </row>
    <row r="68" spans="1:9">
      <c r="A68" s="2" t="s">
        <v>47</v>
      </c>
      <c r="B68" s="2" t="s">
        <v>4</v>
      </c>
      <c r="C68" s="6">
        <v>218400</v>
      </c>
      <c r="D68" s="6">
        <v>284070</v>
      </c>
      <c r="E68" s="6">
        <v>345040</v>
      </c>
      <c r="F68" s="6">
        <v>312000</v>
      </c>
      <c r="G68" s="6">
        <v>312000</v>
      </c>
      <c r="H68" s="6">
        <v>312000</v>
      </c>
      <c r="I68" s="6">
        <v>312000</v>
      </c>
    </row>
    <row r="69" spans="1:9">
      <c r="A69" s="2" t="s">
        <v>48</v>
      </c>
      <c r="B69" s="5">
        <v>843994.45</v>
      </c>
      <c r="C69" s="5">
        <v>843994.42</v>
      </c>
      <c r="D69" s="5">
        <v>2627624.98</v>
      </c>
      <c r="E69" s="5">
        <v>843994.42</v>
      </c>
      <c r="F69" s="5">
        <v>843994.42</v>
      </c>
      <c r="G69" s="5">
        <v>843994.42</v>
      </c>
      <c r="H69" s="5">
        <v>843994.42</v>
      </c>
      <c r="I69" s="5">
        <v>9038794.4199999999</v>
      </c>
    </row>
    <row r="70" spans="1:9">
      <c r="A70" s="2" t="s">
        <v>49</v>
      </c>
      <c r="B70" s="5">
        <v>163393291.94999999</v>
      </c>
      <c r="C70" s="5">
        <v>414557061.49000001</v>
      </c>
      <c r="D70" s="5">
        <v>517971308.83999997</v>
      </c>
      <c r="E70" s="5">
        <v>670024797.10000002</v>
      </c>
      <c r="F70" s="5">
        <v>825286698.84000003</v>
      </c>
      <c r="G70" s="5">
        <v>767152757.05999994</v>
      </c>
      <c r="H70" s="5">
        <v>767073205.36000001</v>
      </c>
      <c r="I70" s="5">
        <v>585079000.16999996</v>
      </c>
    </row>
    <row r="71" spans="1:9">
      <c r="A71" s="2" t="s">
        <v>50</v>
      </c>
      <c r="B71" s="5">
        <v>2226269.4300000002</v>
      </c>
      <c r="C71" s="2" t="s">
        <v>4</v>
      </c>
      <c r="D71" s="2" t="s">
        <v>4</v>
      </c>
      <c r="E71" s="2" t="s">
        <v>4</v>
      </c>
      <c r="F71" s="2" t="s">
        <v>4</v>
      </c>
      <c r="G71" s="2" t="s">
        <v>4</v>
      </c>
      <c r="H71" s="2" t="s">
        <v>4</v>
      </c>
      <c r="I71" s="2" t="s">
        <v>4</v>
      </c>
    </row>
    <row r="72" spans="1:9">
      <c r="A72" s="2" t="s">
        <v>51</v>
      </c>
      <c r="B72" s="2" t="s">
        <v>4</v>
      </c>
      <c r="C72" s="2" t="s">
        <v>4</v>
      </c>
      <c r="D72" s="2">
        <v>0</v>
      </c>
      <c r="E72" s="2" t="s">
        <v>4</v>
      </c>
      <c r="F72" s="2" t="s">
        <v>4</v>
      </c>
      <c r="G72" s="2" t="s">
        <v>4</v>
      </c>
      <c r="H72" s="2" t="s">
        <v>4</v>
      </c>
      <c r="I72" s="2" t="s">
        <v>4</v>
      </c>
    </row>
    <row r="73" spans="1:9">
      <c r="A73" s="2" t="s">
        <v>52</v>
      </c>
      <c r="B73" s="2" t="s">
        <v>4</v>
      </c>
      <c r="C73" s="2" t="s">
        <v>4</v>
      </c>
      <c r="D73" s="2" t="s">
        <v>4</v>
      </c>
      <c r="E73" s="2" t="s">
        <v>4</v>
      </c>
      <c r="F73" s="2" t="s">
        <v>4</v>
      </c>
      <c r="G73" s="2" t="s">
        <v>4</v>
      </c>
      <c r="H73" s="2" t="s">
        <v>4</v>
      </c>
      <c r="I73" s="2" t="s">
        <v>4</v>
      </c>
    </row>
    <row r="74" spans="1:9">
      <c r="A74" s="2" t="s">
        <v>53</v>
      </c>
      <c r="B74" s="2" t="s">
        <v>4</v>
      </c>
      <c r="C74" s="2" t="s">
        <v>4</v>
      </c>
      <c r="D74" s="2">
        <v>0</v>
      </c>
      <c r="E74" s="2" t="s">
        <v>4</v>
      </c>
      <c r="F74" s="2" t="s">
        <v>4</v>
      </c>
      <c r="G74" s="2" t="s">
        <v>4</v>
      </c>
      <c r="H74" s="2" t="s">
        <v>4</v>
      </c>
      <c r="I74" s="2" t="s">
        <v>4</v>
      </c>
    </row>
    <row r="75" spans="1:9">
      <c r="A75" s="2" t="s">
        <v>54</v>
      </c>
      <c r="B75" s="2" t="s">
        <v>4</v>
      </c>
      <c r="C75" s="2" t="s">
        <v>4</v>
      </c>
      <c r="D75" s="2" t="s">
        <v>4</v>
      </c>
      <c r="E75" s="2" t="s">
        <v>4</v>
      </c>
      <c r="F75" s="2" t="s">
        <v>4</v>
      </c>
      <c r="G75" s="2" t="s">
        <v>4</v>
      </c>
      <c r="H75" s="2" t="s">
        <v>4</v>
      </c>
      <c r="I75" s="2" t="s">
        <v>4</v>
      </c>
    </row>
    <row r="76" spans="1:9">
      <c r="A76" s="2" t="s">
        <v>55</v>
      </c>
      <c r="B76" s="2" t="s">
        <v>4</v>
      </c>
      <c r="C76" s="2" t="s">
        <v>4</v>
      </c>
      <c r="D76" s="2">
        <v>0</v>
      </c>
      <c r="E76" s="2" t="s">
        <v>4</v>
      </c>
      <c r="F76" s="2" t="s">
        <v>4</v>
      </c>
      <c r="G76" s="2" t="s">
        <v>4</v>
      </c>
      <c r="H76" s="2" t="s">
        <v>4</v>
      </c>
      <c r="I76" s="2" t="s">
        <v>4</v>
      </c>
    </row>
    <row r="77" spans="1:9">
      <c r="A77" s="2" t="s">
        <v>56</v>
      </c>
      <c r="B77" s="2" t="s">
        <v>4</v>
      </c>
      <c r="C77" s="2" t="s">
        <v>4</v>
      </c>
      <c r="D77" s="2" t="s">
        <v>4</v>
      </c>
      <c r="E77" s="2" t="s">
        <v>4</v>
      </c>
      <c r="F77" s="2" t="s">
        <v>4</v>
      </c>
      <c r="G77" s="2" t="s">
        <v>4</v>
      </c>
      <c r="H77" s="2" t="s">
        <v>4</v>
      </c>
      <c r="I77" s="2" t="s">
        <v>4</v>
      </c>
    </row>
    <row r="78" spans="1:9">
      <c r="A78" s="2" t="s">
        <v>57</v>
      </c>
      <c r="B78" s="5">
        <v>1008694100.5</v>
      </c>
      <c r="C78" s="5">
        <v>1401094178.2</v>
      </c>
      <c r="D78" s="5">
        <v>1728527280.6300001</v>
      </c>
      <c r="E78" s="5">
        <v>2190154810.4899998</v>
      </c>
      <c r="F78" s="5">
        <v>3030573331.77</v>
      </c>
      <c r="G78" s="5">
        <v>3341670658.7399998</v>
      </c>
      <c r="H78" s="5">
        <v>3455488327.4299998</v>
      </c>
      <c r="I78" s="5">
        <v>3659357880.1199999</v>
      </c>
    </row>
    <row r="79" spans="1:9">
      <c r="A79" s="16" t="s">
        <v>276</v>
      </c>
      <c r="B79" s="20">
        <f t="shared" ref="B79:I79" si="13">B25/B78</f>
        <v>1.7955233347872643</v>
      </c>
      <c r="C79" s="20">
        <f t="shared" si="13"/>
        <v>1.79830631410299</v>
      </c>
      <c r="D79" s="20">
        <f t="shared" si="13"/>
        <v>2.5966816487756508</v>
      </c>
      <c r="E79" s="20">
        <f t="shared" si="13"/>
        <v>2.2870811401497826</v>
      </c>
      <c r="F79" s="20">
        <f t="shared" si="13"/>
        <v>2.1008179303853214</v>
      </c>
      <c r="G79" s="20">
        <f t="shared" si="13"/>
        <v>2.2075230553005722</v>
      </c>
      <c r="H79" s="20">
        <f t="shared" si="13"/>
        <v>2.5503241777217447</v>
      </c>
      <c r="I79" s="20">
        <f t="shared" si="13"/>
        <v>2.9769751382673624</v>
      </c>
    </row>
    <row r="80" spans="1:9">
      <c r="A80" s="21" t="s">
        <v>277</v>
      </c>
      <c r="B80" s="17">
        <f t="shared" ref="B80:I80" si="14">B78/B112</f>
        <v>0.46030264858143477</v>
      </c>
      <c r="C80" s="17">
        <f t="shared" si="14"/>
        <v>0.48935241404705193</v>
      </c>
      <c r="D80" s="17">
        <f t="shared" si="14"/>
        <v>0.35010490392842775</v>
      </c>
      <c r="E80" s="17">
        <f t="shared" si="14"/>
        <v>0.36470069177534065</v>
      </c>
      <c r="F80" s="17">
        <f t="shared" si="14"/>
        <v>0.39703274960179946</v>
      </c>
      <c r="G80" s="17">
        <f t="shared" si="14"/>
        <v>0.36758339697870929</v>
      </c>
      <c r="H80" s="17">
        <f t="shared" si="14"/>
        <v>0.3240339819796616</v>
      </c>
      <c r="I80" s="17">
        <f t="shared" si="14"/>
        <v>0.28409143978710544</v>
      </c>
    </row>
    <row r="81" spans="1:9">
      <c r="A81" s="21" t="s">
        <v>278</v>
      </c>
      <c r="B81" s="17">
        <f>B78/B92</f>
        <v>0.96532641674700082</v>
      </c>
      <c r="C81" s="17">
        <f t="shared" ref="C81:I81" si="15">C78/C92</f>
        <v>0.97407301779169408</v>
      </c>
      <c r="D81" s="17">
        <f t="shared" si="15"/>
        <v>0.98742905360023414</v>
      </c>
      <c r="E81" s="17">
        <f t="shared" si="15"/>
        <v>0.92198652786535273</v>
      </c>
      <c r="F81" s="17">
        <f t="shared" si="15"/>
        <v>0.9416142157310684</v>
      </c>
      <c r="G81" s="17">
        <f t="shared" si="15"/>
        <v>0.94513977088345824</v>
      </c>
      <c r="H81" s="17">
        <f t="shared" si="15"/>
        <v>0.95017859243555614</v>
      </c>
      <c r="I81" s="17">
        <f t="shared" si="15"/>
        <v>0.94995811365602956</v>
      </c>
    </row>
    <row r="82" spans="1:9" ht="27" customHeight="1">
      <c r="A82" s="4" t="s">
        <v>58</v>
      </c>
      <c r="B82" s="2"/>
      <c r="C82" s="2"/>
      <c r="D82" s="2"/>
      <c r="E82" s="2"/>
      <c r="F82" s="2"/>
      <c r="G82" s="2"/>
      <c r="H82" s="2"/>
      <c r="I82" s="2"/>
    </row>
    <row r="83" spans="1:9">
      <c r="A83" s="2" t="s">
        <v>59</v>
      </c>
      <c r="B83" s="6">
        <v>2000000</v>
      </c>
      <c r="C83" s="6">
        <v>2000000</v>
      </c>
      <c r="D83" s="5">
        <v>6684882.1399999997</v>
      </c>
      <c r="E83" s="5">
        <v>6684882.1399999997</v>
      </c>
      <c r="F83" s="5">
        <v>6684882.1399999997</v>
      </c>
      <c r="G83" s="5">
        <v>6684882.1399999997</v>
      </c>
      <c r="H83" s="5">
        <v>6684882.1399999997</v>
      </c>
      <c r="I83" s="5">
        <v>6684882.1399999997</v>
      </c>
    </row>
    <row r="84" spans="1:9">
      <c r="A84" s="2" t="s">
        <v>60</v>
      </c>
      <c r="B84" s="2" t="s">
        <v>4</v>
      </c>
      <c r="C84" s="2" t="s">
        <v>4</v>
      </c>
      <c r="D84" s="2">
        <v>0</v>
      </c>
      <c r="E84" s="2" t="s">
        <v>4</v>
      </c>
      <c r="F84" s="2" t="s">
        <v>4</v>
      </c>
      <c r="G84" s="2" t="s">
        <v>4</v>
      </c>
      <c r="H84" s="2" t="s">
        <v>4</v>
      </c>
      <c r="I84" s="2" t="s">
        <v>4</v>
      </c>
    </row>
    <row r="85" spans="1:9">
      <c r="A85" s="2" t="s">
        <v>61</v>
      </c>
      <c r="B85" s="5">
        <v>4848295.43</v>
      </c>
      <c r="C85" s="5">
        <v>4848295.43</v>
      </c>
      <c r="D85" s="5">
        <v>4944832.43</v>
      </c>
      <c r="E85" s="5">
        <v>4944832.43</v>
      </c>
      <c r="F85" s="5">
        <v>4944832.43</v>
      </c>
      <c r="G85" s="5">
        <v>4944832.43</v>
      </c>
      <c r="H85" s="5">
        <v>4814832.43</v>
      </c>
      <c r="I85" s="5">
        <v>4814832.43</v>
      </c>
    </row>
    <row r="86" spans="1:9">
      <c r="A86" s="2" t="s">
        <v>62</v>
      </c>
      <c r="B86" s="5">
        <v>29383012.719999999</v>
      </c>
      <c r="C86" s="5">
        <v>29038734.079999998</v>
      </c>
      <c r="D86" s="2">
        <v>0</v>
      </c>
      <c r="E86" s="2" t="s">
        <v>4</v>
      </c>
      <c r="F86" s="2" t="s">
        <v>4</v>
      </c>
      <c r="G86" s="2" t="s">
        <v>4</v>
      </c>
      <c r="H86" s="2" t="s">
        <v>4</v>
      </c>
      <c r="I86" s="2" t="s">
        <v>4</v>
      </c>
    </row>
    <row r="87" spans="1:9">
      <c r="A87" s="2" t="s">
        <v>63</v>
      </c>
      <c r="B87" s="2" t="s">
        <v>4</v>
      </c>
      <c r="C87" s="5">
        <v>1406010.3</v>
      </c>
      <c r="D87" s="5">
        <v>374423.1</v>
      </c>
      <c r="E87" s="2" t="s">
        <v>4</v>
      </c>
      <c r="F87" s="2" t="s">
        <v>4</v>
      </c>
      <c r="G87" s="2" t="s">
        <v>4</v>
      </c>
      <c r="H87" s="2" t="s">
        <v>4</v>
      </c>
      <c r="I87" s="2" t="s">
        <v>4</v>
      </c>
    </row>
    <row r="88" spans="1:9">
      <c r="A88" s="2" t="s">
        <v>64</v>
      </c>
      <c r="B88" s="2" t="s">
        <v>4</v>
      </c>
      <c r="C88" s="2" t="s">
        <v>4</v>
      </c>
      <c r="D88" s="2" t="s">
        <v>4</v>
      </c>
      <c r="E88" s="2" t="s">
        <v>4</v>
      </c>
      <c r="F88" s="2" t="s">
        <v>4</v>
      </c>
      <c r="G88" s="2" t="s">
        <v>4</v>
      </c>
      <c r="H88" s="2" t="s">
        <v>4</v>
      </c>
      <c r="I88" s="2" t="s">
        <v>4</v>
      </c>
    </row>
    <row r="89" spans="1:9">
      <c r="A89" s="2" t="s">
        <v>65</v>
      </c>
      <c r="B89" s="2" t="s">
        <v>4</v>
      </c>
      <c r="C89" s="2" t="s">
        <v>4</v>
      </c>
      <c r="D89" s="5">
        <v>10001720.59</v>
      </c>
      <c r="E89" s="5">
        <v>173689241.96000001</v>
      </c>
      <c r="F89" s="5">
        <v>176284186.69</v>
      </c>
      <c r="G89" s="5">
        <v>182336113.15000001</v>
      </c>
      <c r="H89" s="5">
        <v>169684426.66999999</v>
      </c>
      <c r="I89" s="5">
        <v>181267912.22999999</v>
      </c>
    </row>
    <row r="90" spans="1:9">
      <c r="A90" s="2" t="s">
        <v>66</v>
      </c>
      <c r="B90" s="2" t="s">
        <v>4</v>
      </c>
      <c r="C90" s="2">
        <v>0</v>
      </c>
      <c r="D90" s="2" t="s">
        <v>4</v>
      </c>
      <c r="E90" s="2" t="s">
        <v>4</v>
      </c>
      <c r="F90" s="2">
        <v>0</v>
      </c>
      <c r="G90" s="2">
        <v>0</v>
      </c>
      <c r="H90" s="2">
        <v>0</v>
      </c>
      <c r="I90" s="2">
        <v>0</v>
      </c>
    </row>
    <row r="91" spans="1:9">
      <c r="A91" s="2" t="s">
        <v>67</v>
      </c>
      <c r="B91" s="2" t="s">
        <v>4</v>
      </c>
      <c r="C91" s="5">
        <v>37293039.810000002</v>
      </c>
      <c r="D91" s="5">
        <v>22005858.260000002</v>
      </c>
      <c r="E91" s="5">
        <v>185318956.53</v>
      </c>
      <c r="F91" s="5">
        <v>187913901.25999999</v>
      </c>
      <c r="G91" s="5">
        <v>193965827.72</v>
      </c>
      <c r="H91" s="5">
        <v>181184141.24000001</v>
      </c>
      <c r="I91" s="5">
        <v>192767626.80000001</v>
      </c>
    </row>
    <row r="92" spans="1:9">
      <c r="A92" s="2" t="s">
        <v>68</v>
      </c>
      <c r="B92" s="5">
        <v>1044925408.65</v>
      </c>
      <c r="C92" s="5">
        <v>1438387218.01</v>
      </c>
      <c r="D92" s="5">
        <v>1750533138.8900001</v>
      </c>
      <c r="E92" s="5">
        <v>2375473767.02</v>
      </c>
      <c r="F92" s="5">
        <v>3218487233.0300002</v>
      </c>
      <c r="G92" s="5">
        <v>3535636486.46</v>
      </c>
      <c r="H92" s="5">
        <v>3636672468.6700001</v>
      </c>
      <c r="I92" s="5">
        <v>3852125506.9200001</v>
      </c>
    </row>
    <row r="93" spans="1:9">
      <c r="A93" s="16" t="s">
        <v>271</v>
      </c>
      <c r="B93" s="17">
        <f t="shared" ref="B93:I93" si="16">B92/B112</f>
        <v>0.47683627071201756</v>
      </c>
      <c r="C93" s="17">
        <f t="shared" si="16"/>
        <v>0.50237754779046773</v>
      </c>
      <c r="D93" s="17">
        <f t="shared" si="16"/>
        <v>0.35456208489300695</v>
      </c>
      <c r="E93" s="17">
        <f t="shared" si="16"/>
        <v>0.39555967549734267</v>
      </c>
      <c r="F93" s="17">
        <f t="shared" si="16"/>
        <v>0.42165118470895602</v>
      </c>
      <c r="G93" s="17">
        <f t="shared" si="16"/>
        <v>0.388919616233179</v>
      </c>
      <c r="H93" s="17">
        <f t="shared" si="16"/>
        <v>0.34102429223234526</v>
      </c>
      <c r="I93" s="17">
        <f t="shared" si="16"/>
        <v>0.29905680650881006</v>
      </c>
    </row>
    <row r="94" spans="1:9">
      <c r="A94" s="16" t="s">
        <v>272</v>
      </c>
      <c r="B94" s="17">
        <f t="shared" ref="B94:I94" si="17">(B55+B83)/B112</f>
        <v>6.7081277969138781E-3</v>
      </c>
      <c r="C94" s="17">
        <f t="shared" si="17"/>
        <v>1.7358444105009186E-2</v>
      </c>
      <c r="D94" s="17">
        <f t="shared" si="17"/>
        <v>5.6884580727486044E-3</v>
      </c>
      <c r="E94" s="17">
        <f t="shared" si="17"/>
        <v>2.7783369602474091E-3</v>
      </c>
      <c r="F94" s="17">
        <f t="shared" si="17"/>
        <v>2.1858717502002047E-3</v>
      </c>
      <c r="G94" s="17">
        <f t="shared" si="17"/>
        <v>1.8353351606238538E-3</v>
      </c>
      <c r="H94" s="17">
        <f t="shared" si="17"/>
        <v>1.5646034037413662E-3</v>
      </c>
      <c r="I94" s="17">
        <f t="shared" si="17"/>
        <v>1.2953180161966893E-3</v>
      </c>
    </row>
    <row r="95" spans="1:9">
      <c r="A95" s="16" t="s">
        <v>280</v>
      </c>
      <c r="B95" s="17">
        <f t="shared" ref="B95:I95" si="18">(B55+B83)/B92</f>
        <v>1.4067989808948933E-2</v>
      </c>
      <c r="C95" s="17">
        <f t="shared" si="18"/>
        <v>3.455258735457873E-2</v>
      </c>
      <c r="D95" s="17">
        <f t="shared" si="18"/>
        <v>1.6043616379526761E-2</v>
      </c>
      <c r="E95" s="17">
        <f t="shared" si="18"/>
        <v>7.0238124165567873E-3</v>
      </c>
      <c r="F95" s="17">
        <f t="shared" si="18"/>
        <v>5.1840759126741201E-3</v>
      </c>
      <c r="G95" s="17">
        <f t="shared" si="18"/>
        <v>4.7190604022489526E-3</v>
      </c>
      <c r="H95" s="17">
        <f t="shared" si="18"/>
        <v>4.5879529387759183E-3</v>
      </c>
      <c r="I95" s="17">
        <f t="shared" si="18"/>
        <v>4.3313443733925851E-3</v>
      </c>
    </row>
    <row r="96" spans="1:9" ht="27" customHeight="1">
      <c r="A96" s="4" t="s">
        <v>69</v>
      </c>
      <c r="B96" s="2"/>
      <c r="C96" s="2"/>
      <c r="D96" s="2"/>
      <c r="E96" s="2"/>
      <c r="F96" s="2"/>
      <c r="G96" s="2"/>
      <c r="H96" s="2"/>
      <c r="I96" s="2"/>
    </row>
    <row r="97" spans="1:9">
      <c r="A97" s="2" t="s">
        <v>70</v>
      </c>
      <c r="B97" s="6">
        <v>484051138</v>
      </c>
      <c r="C97" s="6">
        <v>484051138</v>
      </c>
      <c r="D97" s="6">
        <v>534051138</v>
      </c>
      <c r="E97" s="6">
        <v>534051138</v>
      </c>
      <c r="F97" s="6">
        <v>694266479</v>
      </c>
      <c r="G97" s="6">
        <v>694266479</v>
      </c>
      <c r="H97" s="6">
        <v>694266479</v>
      </c>
      <c r="I97" s="6">
        <v>694266479</v>
      </c>
    </row>
    <row r="98" spans="1:9">
      <c r="A98" s="2" t="s">
        <v>71</v>
      </c>
      <c r="B98" s="5">
        <v>55766670.409999996</v>
      </c>
      <c r="C98" s="5">
        <v>63763970.109999999</v>
      </c>
      <c r="D98" s="5">
        <v>1397057201.8900001</v>
      </c>
      <c r="E98" s="5">
        <v>1397462256.0699999</v>
      </c>
      <c r="F98" s="5">
        <v>1250670854.23</v>
      </c>
      <c r="G98" s="5">
        <v>1250599188.9400001</v>
      </c>
      <c r="H98" s="5">
        <v>1254875298.6800001</v>
      </c>
      <c r="I98" s="5">
        <v>1247558342.1900001</v>
      </c>
    </row>
    <row r="99" spans="1:9">
      <c r="A99" s="2" t="s">
        <v>72</v>
      </c>
      <c r="B99" s="5">
        <v>245190196.86000001</v>
      </c>
      <c r="C99" s="5">
        <v>170937201.16999999</v>
      </c>
      <c r="D99" s="5">
        <v>217704428.06</v>
      </c>
      <c r="E99" s="5">
        <v>245274080.11000001</v>
      </c>
      <c r="F99" s="5">
        <v>273935101.20999998</v>
      </c>
      <c r="G99" s="5">
        <v>365700202.25999999</v>
      </c>
      <c r="H99" s="5">
        <v>424195807.13</v>
      </c>
      <c r="I99" s="5">
        <v>571587797.52999997</v>
      </c>
    </row>
    <row r="100" spans="1:9">
      <c r="A100" s="2" t="s">
        <v>73</v>
      </c>
      <c r="B100" s="5">
        <v>268627858.13</v>
      </c>
      <c r="C100" s="5">
        <v>628441433.59000003</v>
      </c>
      <c r="D100" s="5">
        <v>988431962.78999996</v>
      </c>
      <c r="E100" s="5">
        <v>1404366535.1400001</v>
      </c>
      <c r="F100" s="5">
        <v>2195063866.8000002</v>
      </c>
      <c r="G100" s="5">
        <v>3244780784.3099999</v>
      </c>
      <c r="H100" s="5">
        <v>4654218315.1099997</v>
      </c>
      <c r="I100" s="5">
        <v>6513609624.1899996</v>
      </c>
    </row>
    <row r="101" spans="1:9">
      <c r="A101" s="16" t="s">
        <v>275</v>
      </c>
      <c r="B101" s="17">
        <f>(B99+B100)/B108</f>
        <v>0.48766188855032855</v>
      </c>
      <c r="C101" s="17">
        <f t="shared" ref="C101:I101" si="19">(C99+C100)/C108</f>
        <v>0.56105698826632333</v>
      </c>
      <c r="D101" s="17">
        <f t="shared" si="19"/>
        <v>0.37849827366983935</v>
      </c>
      <c r="E101" s="17">
        <f t="shared" si="19"/>
        <v>0.45446211345873982</v>
      </c>
      <c r="F101" s="17">
        <f t="shared" si="19"/>
        <v>0.55928425379309854</v>
      </c>
      <c r="G101" s="17">
        <f t="shared" si="19"/>
        <v>0.64991859235824634</v>
      </c>
      <c r="H101" s="17">
        <f t="shared" si="19"/>
        <v>0.72266968170571011</v>
      </c>
      <c r="I101" s="17">
        <f t="shared" si="19"/>
        <v>0.78473386679482515</v>
      </c>
    </row>
    <row r="102" spans="1:9">
      <c r="A102" s="2" t="s">
        <v>74</v>
      </c>
      <c r="B102" s="2" t="s">
        <v>4</v>
      </c>
      <c r="C102" s="2" t="s">
        <v>4</v>
      </c>
      <c r="D102" s="2">
        <v>0</v>
      </c>
      <c r="E102" s="2" t="s">
        <v>4</v>
      </c>
      <c r="F102" s="2" t="s">
        <v>4</v>
      </c>
      <c r="G102" s="2" t="s">
        <v>4</v>
      </c>
      <c r="H102" s="2" t="s">
        <v>4</v>
      </c>
      <c r="I102" s="2" t="s">
        <v>4</v>
      </c>
    </row>
    <row r="103" spans="1:9">
      <c r="A103" s="2" t="s">
        <v>75</v>
      </c>
      <c r="B103" s="2" t="s">
        <v>4</v>
      </c>
      <c r="C103" s="2" t="s">
        <v>4</v>
      </c>
      <c r="D103" s="2">
        <v>0</v>
      </c>
      <c r="E103" s="5">
        <v>-80079.08</v>
      </c>
      <c r="F103" s="5">
        <v>-264452.39</v>
      </c>
      <c r="G103" s="5">
        <v>-64763.79</v>
      </c>
      <c r="H103" s="5">
        <v>-259403.61</v>
      </c>
      <c r="I103" s="5">
        <v>1767925.99</v>
      </c>
    </row>
    <row r="104" spans="1:9">
      <c r="A104" s="2" t="s">
        <v>76</v>
      </c>
      <c r="B104" s="2" t="s">
        <v>4</v>
      </c>
      <c r="C104" s="2" t="s">
        <v>4</v>
      </c>
      <c r="D104" s="2" t="s">
        <v>4</v>
      </c>
      <c r="E104" s="2" t="s">
        <v>4</v>
      </c>
      <c r="F104" s="2" t="s">
        <v>4</v>
      </c>
      <c r="G104" s="2" t="s">
        <v>4</v>
      </c>
      <c r="H104" s="2" t="s">
        <v>4</v>
      </c>
      <c r="I104" s="2" t="s">
        <v>4</v>
      </c>
    </row>
    <row r="105" spans="1:9">
      <c r="A105" s="2" t="s">
        <v>77</v>
      </c>
      <c r="B105" s="2" t="s">
        <v>4</v>
      </c>
      <c r="C105" s="2" t="s">
        <v>4</v>
      </c>
      <c r="D105" s="2" t="s">
        <v>4</v>
      </c>
      <c r="E105" s="2" t="s">
        <v>4</v>
      </c>
      <c r="F105" s="2" t="s">
        <v>4</v>
      </c>
      <c r="G105" s="2" t="s">
        <v>4</v>
      </c>
      <c r="H105" s="2" t="s">
        <v>4</v>
      </c>
      <c r="I105" s="2" t="s">
        <v>4</v>
      </c>
    </row>
    <row r="106" spans="1:9">
      <c r="A106" s="2" t="s">
        <v>78</v>
      </c>
      <c r="B106" s="5">
        <v>1053635863.4</v>
      </c>
      <c r="C106" s="5">
        <v>1347193742.8699999</v>
      </c>
      <c r="D106" s="5">
        <v>3137244730.7399998</v>
      </c>
      <c r="E106" s="5">
        <v>3581073930.2399998</v>
      </c>
      <c r="F106" s="5">
        <v>4413671848.8500004</v>
      </c>
      <c r="G106" s="5">
        <v>5555281890.7200003</v>
      </c>
      <c r="H106" s="5">
        <v>7027296496.3100004</v>
      </c>
      <c r="I106" s="5">
        <v>9028790168.8999996</v>
      </c>
    </row>
    <row r="107" spans="1:9">
      <c r="A107" s="2" t="s">
        <v>79</v>
      </c>
      <c r="B107" s="2" t="s">
        <v>4</v>
      </c>
      <c r="C107" s="2" t="s">
        <v>4</v>
      </c>
      <c r="D107" s="2" t="s">
        <v>4</v>
      </c>
      <c r="E107" s="2" t="s">
        <v>4</v>
      </c>
      <c r="F107" s="2" t="s">
        <v>4</v>
      </c>
      <c r="G107" s="2" t="s">
        <v>4</v>
      </c>
      <c r="H107" s="2" t="s">
        <v>4</v>
      </c>
      <c r="I107" s="2" t="s">
        <v>4</v>
      </c>
    </row>
    <row r="108" spans="1:9">
      <c r="A108" s="2" t="s">
        <v>80</v>
      </c>
      <c r="B108" s="5">
        <v>1053635863.4</v>
      </c>
      <c r="C108" s="5">
        <v>1424772619.3199999</v>
      </c>
      <c r="D108" s="5">
        <v>3186636438.6700001</v>
      </c>
      <c r="E108" s="5">
        <v>3629874892.5300002</v>
      </c>
      <c r="F108" s="5">
        <v>4414569069.7799997</v>
      </c>
      <c r="G108" s="5">
        <v>5555281890.7200003</v>
      </c>
      <c r="H108" s="5">
        <v>7027296496.3100004</v>
      </c>
      <c r="I108" s="5">
        <v>9028790168.8999996</v>
      </c>
    </row>
    <row r="109" spans="1:9">
      <c r="A109" s="16" t="s">
        <v>308</v>
      </c>
      <c r="B109" s="22">
        <f>B112/B108</f>
        <v>2.079818621699737</v>
      </c>
      <c r="C109" s="22">
        <f t="shared" ref="C109:I109" si="20">C112/C108</f>
        <v>2.0095556290915373</v>
      </c>
      <c r="D109" s="22">
        <f t="shared" si="20"/>
        <v>1.5493356937889711</v>
      </c>
      <c r="E109" s="22">
        <f t="shared" si="20"/>
        <v>1.6544230413859551</v>
      </c>
      <c r="F109" s="22">
        <f t="shared" si="20"/>
        <v>1.7290603413733414</v>
      </c>
      <c r="G109" s="22">
        <f t="shared" si="20"/>
        <v>1.6364459186789815</v>
      </c>
      <c r="H109" s="22">
        <f t="shared" si="20"/>
        <v>1.5175066215833639</v>
      </c>
      <c r="I109" s="22">
        <f t="shared" si="20"/>
        <v>1.4266491340322416</v>
      </c>
    </row>
    <row r="110" spans="1:9">
      <c r="A110" s="16" t="s">
        <v>273</v>
      </c>
      <c r="B110" s="17">
        <f t="shared" ref="B110:I110" si="21">B108/B112</f>
        <v>0.48081115803393837</v>
      </c>
      <c r="C110" s="17">
        <f t="shared" si="21"/>
        <v>0.49762245220953222</v>
      </c>
      <c r="D110" s="17">
        <f t="shared" si="21"/>
        <v>0.645437915106993</v>
      </c>
      <c r="E110" s="17">
        <f t="shared" si="21"/>
        <v>0.60444032450265728</v>
      </c>
      <c r="F110" s="17">
        <f t="shared" si="21"/>
        <v>0.57834881529104398</v>
      </c>
      <c r="G110" s="17">
        <f t="shared" si="21"/>
        <v>0.61108038376682106</v>
      </c>
      <c r="H110" s="17">
        <f t="shared" si="21"/>
        <v>0.65897570776765479</v>
      </c>
      <c r="I110" s="17">
        <f t="shared" si="21"/>
        <v>0.70094319349118994</v>
      </c>
    </row>
    <row r="111" spans="1:9">
      <c r="A111" s="16" t="s">
        <v>274</v>
      </c>
      <c r="B111" s="17">
        <f>利润表!B36/资产负债表!B108</f>
        <v>0.26232529727879039</v>
      </c>
      <c r="C111" s="17">
        <f>利润表!C36/资产负债表!C108</f>
        <v>0.23735785190861075</v>
      </c>
      <c r="D111" s="17">
        <f>利润表!D36/资产负债表!D108</f>
        <v>0.14546115687846189</v>
      </c>
      <c r="E111" s="17">
        <f>利润表!E36/资产负债表!E108</f>
        <v>0.16782816090264607</v>
      </c>
      <c r="F111" s="17">
        <f>利润表!F36/资产负债表!F108</f>
        <v>0.20983780996910856</v>
      </c>
      <c r="G111" s="17">
        <f>利润表!G36/资产负债表!G108</f>
        <v>0.21797414271862603</v>
      </c>
      <c r="H111" s="17">
        <f>利润表!H36/资产负债表!H108</f>
        <v>0.22519554201832406</v>
      </c>
      <c r="I111" s="17">
        <f>利润表!I36/资产负债表!I108</f>
        <v>0.25711681673213904</v>
      </c>
    </row>
    <row r="112" spans="1:9">
      <c r="A112" s="2" t="s">
        <v>81</v>
      </c>
      <c r="B112" s="5">
        <v>2191371489.1900001</v>
      </c>
      <c r="C112" s="5">
        <v>2863159837.3299999</v>
      </c>
      <c r="D112" s="5">
        <v>4937169577.5600004</v>
      </c>
      <c r="E112" s="5">
        <v>6005348659.5500002</v>
      </c>
      <c r="F112" s="5">
        <v>7633056302.8100004</v>
      </c>
      <c r="G112" s="5">
        <v>9090918377.1800003</v>
      </c>
      <c r="H112" s="5">
        <v>10663968964.98</v>
      </c>
      <c r="I112" s="5">
        <v>12880915675.82</v>
      </c>
    </row>
    <row r="114" spans="2:2">
      <c r="B114" s="1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topLeftCell="A25" workbookViewId="0">
      <selection activeCell="E49" sqref="E49"/>
    </sheetView>
  </sheetViews>
  <sheetFormatPr defaultRowHeight="12"/>
  <cols>
    <col min="1" max="9" width="16.125" style="1" customWidth="1"/>
    <col min="10" max="10" width="6.875" style="1" customWidth="1"/>
    <col min="11" max="16384" width="9" style="1"/>
  </cols>
  <sheetData>
    <row r="1" spans="1:10" ht="18.75" customHeight="1">
      <c r="A1" s="2" t="s">
        <v>0</v>
      </c>
      <c r="B1" s="3">
        <v>39082</v>
      </c>
      <c r="C1" s="3">
        <v>39447</v>
      </c>
      <c r="D1" s="3">
        <v>39813</v>
      </c>
      <c r="E1" s="3">
        <v>40178</v>
      </c>
      <c r="F1" s="3">
        <v>40543</v>
      </c>
      <c r="G1" s="3">
        <v>40908</v>
      </c>
      <c r="H1" s="3">
        <v>41274</v>
      </c>
      <c r="I1" s="3">
        <v>41639</v>
      </c>
    </row>
    <row r="2" spans="1:10" ht="18.75" customHeight="1">
      <c r="A2" s="4" t="s">
        <v>82</v>
      </c>
      <c r="B2" s="5">
        <v>3200335513.8499999</v>
      </c>
      <c r="C2" s="5">
        <v>4115716899.3000002</v>
      </c>
      <c r="D2" s="5">
        <v>5723198667.6499996</v>
      </c>
      <c r="E2" s="5">
        <v>7171784043.6300001</v>
      </c>
      <c r="F2" s="5">
        <v>10075437834.26</v>
      </c>
      <c r="G2" s="5">
        <v>11312322432.030001</v>
      </c>
      <c r="H2" s="5">
        <v>13686824525.57</v>
      </c>
      <c r="I2" s="5">
        <v>15814790880.809999</v>
      </c>
      <c r="J2" s="33">
        <f>I2/B2</f>
        <v>4.9416040325674553</v>
      </c>
    </row>
    <row r="3" spans="1:10" ht="18.75" customHeight="1">
      <c r="A3" s="32" t="s">
        <v>305</v>
      </c>
      <c r="B3" s="20"/>
      <c r="C3" s="17">
        <f>(C2-B2)/B2</f>
        <v>0.28602669360400829</v>
      </c>
      <c r="D3" s="17">
        <f t="shared" ref="D3:I3" si="0">(D2-C2)/C2</f>
        <v>0.39057151103454163</v>
      </c>
      <c r="E3" s="17">
        <f t="shared" si="0"/>
        <v>0.25310765187447243</v>
      </c>
      <c r="F3" s="17">
        <f t="shared" si="0"/>
        <v>0.40487189421285408</v>
      </c>
      <c r="G3" s="17">
        <f t="shared" si="0"/>
        <v>0.12276236706698361</v>
      </c>
      <c r="H3" s="17">
        <f t="shared" si="0"/>
        <v>0.20990403233351737</v>
      </c>
      <c r="I3" s="17">
        <f t="shared" si="0"/>
        <v>0.15547553424568938</v>
      </c>
    </row>
    <row r="4" spans="1:10" ht="18.75" customHeight="1">
      <c r="A4" s="2" t="s">
        <v>83</v>
      </c>
      <c r="B4" s="5">
        <v>3200335513.8499999</v>
      </c>
      <c r="C4" s="5">
        <v>4115716899.3000002</v>
      </c>
      <c r="D4" s="5">
        <v>5723198667.6499996</v>
      </c>
      <c r="E4" s="5">
        <v>7171784043.6300001</v>
      </c>
      <c r="F4" s="5">
        <v>10075437834.26</v>
      </c>
      <c r="G4" s="5">
        <v>11312322432.030001</v>
      </c>
      <c r="H4" s="5">
        <v>13686824525.57</v>
      </c>
      <c r="I4" s="5">
        <v>15814790880.809999</v>
      </c>
    </row>
    <row r="5" spans="1:10" ht="18.75" customHeight="1">
      <c r="A5" s="4" t="s">
        <v>84</v>
      </c>
      <c r="B5" s="5">
        <v>2865716038.0799999</v>
      </c>
      <c r="C5" s="5">
        <v>3724952715.3099999</v>
      </c>
      <c r="D5" s="5">
        <v>5199926100.9200001</v>
      </c>
      <c r="E5" s="5">
        <v>6483991030.4499998</v>
      </c>
      <c r="F5" s="5">
        <v>9040340696.1100006</v>
      </c>
      <c r="G5" s="5">
        <v>9956426371.4500008</v>
      </c>
      <c r="H5" s="5">
        <v>11883714397.51</v>
      </c>
      <c r="I5" s="5">
        <v>13860725232.91</v>
      </c>
    </row>
    <row r="6" spans="1:10" ht="18.75" customHeight="1">
      <c r="A6" s="2" t="s">
        <v>85</v>
      </c>
      <c r="B6" s="5">
        <v>2273189211.3099999</v>
      </c>
      <c r="C6" s="5">
        <v>2840363684.8499999</v>
      </c>
      <c r="D6" s="5">
        <v>3957991073.48</v>
      </c>
      <c r="E6" s="5">
        <v>4994856552.6899996</v>
      </c>
      <c r="F6" s="5">
        <v>7004764661.4399996</v>
      </c>
      <c r="G6" s="5">
        <v>7921808228.1400003</v>
      </c>
      <c r="H6" s="5">
        <v>9577988633.8799992</v>
      </c>
      <c r="I6" s="5">
        <v>11118384924.85</v>
      </c>
    </row>
    <row r="7" spans="1:10" ht="18.75" customHeight="1">
      <c r="A7" s="16" t="s">
        <v>300</v>
      </c>
      <c r="B7" s="17">
        <f>(B4-B6)/B4</f>
        <v>0.28970284475724983</v>
      </c>
      <c r="C7" s="17">
        <f t="shared" ref="C7:I7" si="1">(C4-C6)/C4</f>
        <v>0.3098738921199638</v>
      </c>
      <c r="D7" s="17">
        <f t="shared" si="1"/>
        <v>0.30843024970419397</v>
      </c>
      <c r="E7" s="17">
        <f t="shared" si="1"/>
        <v>0.30354058037672704</v>
      </c>
      <c r="F7" s="17">
        <f t="shared" si="1"/>
        <v>0.30476821189632491</v>
      </c>
      <c r="G7" s="17">
        <f t="shared" si="1"/>
        <v>0.29971866734367569</v>
      </c>
      <c r="H7" s="17">
        <f t="shared" si="1"/>
        <v>0.30020373856724697</v>
      </c>
      <c r="I7" s="17">
        <f t="shared" si="1"/>
        <v>0.29696288691738043</v>
      </c>
    </row>
    <row r="8" spans="1:10" ht="18.75" customHeight="1">
      <c r="A8" s="2" t="s">
        <v>86</v>
      </c>
      <c r="B8" s="5">
        <v>17883705.050000001</v>
      </c>
      <c r="C8" s="5">
        <v>23614495.199999999</v>
      </c>
      <c r="D8" s="5">
        <v>30718812.91</v>
      </c>
      <c r="E8" s="6">
        <v>37217788</v>
      </c>
      <c r="F8" s="5">
        <v>78370242.390000001</v>
      </c>
      <c r="G8" s="5">
        <v>61101634.799999997</v>
      </c>
      <c r="H8" s="5">
        <v>69519923.219999999</v>
      </c>
      <c r="I8" s="5">
        <v>76341078.120000005</v>
      </c>
    </row>
    <row r="9" spans="1:10" ht="18.75" customHeight="1">
      <c r="A9" s="16" t="s">
        <v>299</v>
      </c>
      <c r="B9" s="17">
        <f>B8/B4</f>
        <v>5.5880719295227661E-3</v>
      </c>
      <c r="C9" s="17">
        <f t="shared" ref="C9:I9" si="2">C8/C4</f>
        <v>5.7376383696401334E-3</v>
      </c>
      <c r="D9" s="17">
        <f t="shared" si="2"/>
        <v>5.3674203350018322E-3</v>
      </c>
      <c r="E9" s="17">
        <f t="shared" si="2"/>
        <v>5.1894741634136276E-3</v>
      </c>
      <c r="F9" s="17">
        <f t="shared" si="2"/>
        <v>7.7783460807543132E-3</v>
      </c>
      <c r="G9" s="17">
        <f t="shared" si="2"/>
        <v>5.4013342677534772E-3</v>
      </c>
      <c r="H9" s="17">
        <f t="shared" si="2"/>
        <v>5.0793318121468926E-3</v>
      </c>
      <c r="I9" s="17">
        <f t="shared" si="2"/>
        <v>4.827194914896654E-3</v>
      </c>
    </row>
    <row r="10" spans="1:10" ht="18.75" customHeight="1">
      <c r="A10" s="25" t="s">
        <v>87</v>
      </c>
      <c r="B10" s="29">
        <v>409335564.27999997</v>
      </c>
      <c r="C10" s="26">
        <v>617408033.13</v>
      </c>
      <c r="D10" s="26">
        <v>983476564.83000004</v>
      </c>
      <c r="E10" s="26">
        <v>1237368270.3599999</v>
      </c>
      <c r="F10" s="26">
        <v>1702532239.96</v>
      </c>
      <c r="G10" s="26">
        <v>1666342484.6600001</v>
      </c>
      <c r="H10" s="26">
        <v>1864200530.6099999</v>
      </c>
      <c r="I10" s="26">
        <v>2012574359.1099999</v>
      </c>
    </row>
    <row r="11" spans="1:10" ht="18.75" customHeight="1">
      <c r="A11" s="27" t="s">
        <v>301</v>
      </c>
      <c r="B11" s="28">
        <f>B10/B4</f>
        <v>0.12790395335380625</v>
      </c>
      <c r="C11" s="28">
        <f t="shared" ref="C11:I11" si="3">C10/C4</f>
        <v>0.15001226960848754</v>
      </c>
      <c r="D11" s="28">
        <f t="shared" si="3"/>
        <v>0.17184036793778207</v>
      </c>
      <c r="E11" s="28">
        <f t="shared" si="3"/>
        <v>0.17253284020160006</v>
      </c>
      <c r="F11" s="28">
        <f t="shared" si="3"/>
        <v>0.16897848688726927</v>
      </c>
      <c r="G11" s="28">
        <f t="shared" si="3"/>
        <v>0.14730330528255411</v>
      </c>
      <c r="H11" s="28">
        <f t="shared" si="3"/>
        <v>0.13620402067165127</v>
      </c>
      <c r="I11" s="28">
        <f t="shared" si="3"/>
        <v>0.12725899281742006</v>
      </c>
    </row>
    <row r="12" spans="1:10" ht="18.75" customHeight="1">
      <c r="A12" s="2" t="s">
        <v>88</v>
      </c>
      <c r="B12" s="5">
        <v>163795489.19</v>
      </c>
      <c r="C12" s="5">
        <v>163155933.19</v>
      </c>
      <c r="D12" s="5">
        <v>187931947.08000001</v>
      </c>
      <c r="E12" s="5">
        <v>238751945.66</v>
      </c>
      <c r="F12" s="5">
        <v>252703701.36000001</v>
      </c>
      <c r="G12" s="5">
        <v>317805508.35000002</v>
      </c>
      <c r="H12" s="5">
        <v>355375542.19999999</v>
      </c>
      <c r="I12" s="5">
        <v>461893854.44999999</v>
      </c>
    </row>
    <row r="13" spans="1:10" ht="18.75" customHeight="1">
      <c r="A13" s="16" t="s">
        <v>302</v>
      </c>
      <c r="B13" s="17">
        <f>B12/B4</f>
        <v>5.1180724171308596E-2</v>
      </c>
      <c r="C13" s="17">
        <f t="shared" ref="C13:I13" si="4">C12/C4</f>
        <v>3.9642166160104332E-2</v>
      </c>
      <c r="D13" s="17">
        <f t="shared" si="4"/>
        <v>3.2836872873603505E-2</v>
      </c>
      <c r="E13" s="17">
        <f t="shared" si="4"/>
        <v>3.3290453840709298E-2</v>
      </c>
      <c r="F13" s="17">
        <f t="shared" si="4"/>
        <v>2.5081163272202361E-2</v>
      </c>
      <c r="G13" s="17">
        <f t="shared" si="4"/>
        <v>2.8093745582264993E-2</v>
      </c>
      <c r="H13" s="17">
        <f t="shared" si="4"/>
        <v>2.596479128786084E-2</v>
      </c>
      <c r="I13" s="17">
        <f t="shared" si="4"/>
        <v>2.9206447175376293E-2</v>
      </c>
    </row>
    <row r="14" spans="1:10" ht="18.75" customHeight="1">
      <c r="A14" s="2" t="s">
        <v>89</v>
      </c>
      <c r="B14" s="5">
        <v>1512068.25</v>
      </c>
      <c r="C14" s="5">
        <v>-4332760.05</v>
      </c>
      <c r="D14" s="5">
        <v>1676380.1</v>
      </c>
      <c r="E14" s="5">
        <v>-30188479.75</v>
      </c>
      <c r="F14" s="5">
        <v>-14562595.470000001</v>
      </c>
      <c r="G14" s="5">
        <v>-19309384.699999999</v>
      </c>
      <c r="H14" s="5">
        <v>1333402.1399999999</v>
      </c>
      <c r="I14" s="5">
        <v>7862388.75</v>
      </c>
    </row>
    <row r="15" spans="1:10" ht="18.75" customHeight="1">
      <c r="A15" s="16" t="s">
        <v>294</v>
      </c>
      <c r="B15" s="23">
        <f>B4-B6-B8-B10-B12-B14</f>
        <v>334619475.77000004</v>
      </c>
      <c r="C15" s="23">
        <f t="shared" ref="C15:I15" si="5">C4-C6-C8-C10-C12-C14</f>
        <v>475507512.98000026</v>
      </c>
      <c r="D15" s="23">
        <f t="shared" si="5"/>
        <v>561403889.2499994</v>
      </c>
      <c r="E15" s="23">
        <f t="shared" si="5"/>
        <v>693777966.67000067</v>
      </c>
      <c r="F15" s="23">
        <f t="shared" si="5"/>
        <v>1051629584.5800008</v>
      </c>
      <c r="G15" s="23">
        <f t="shared" si="5"/>
        <v>1364573960.78</v>
      </c>
      <c r="H15" s="23">
        <f t="shared" si="5"/>
        <v>1818406493.5200005</v>
      </c>
      <c r="I15" s="23">
        <f t="shared" si="5"/>
        <v>2137734275.5299995</v>
      </c>
    </row>
    <row r="16" spans="1:10" ht="18.75" customHeight="1">
      <c r="A16" s="16" t="s">
        <v>295</v>
      </c>
      <c r="B16" s="17">
        <f>B15/B4</f>
        <v>0.10455762351224644</v>
      </c>
      <c r="C16" s="17">
        <f t="shared" ref="C16:I16" si="6">C15/C4</f>
        <v>0.11553455318097181</v>
      </c>
      <c r="D16" s="17">
        <f t="shared" si="6"/>
        <v>9.8092678911060285E-2</v>
      </c>
      <c r="E16" s="17">
        <f t="shared" si="6"/>
        <v>9.6737152492233275E-2</v>
      </c>
      <c r="F16" s="17">
        <f t="shared" si="6"/>
        <v>0.10437557174975499</v>
      </c>
      <c r="G16" s="17">
        <f t="shared" si="6"/>
        <v>0.12062721593899323</v>
      </c>
      <c r="H16" s="17">
        <f t="shared" si="6"/>
        <v>0.13285817247987777</v>
      </c>
      <c r="I16" s="17">
        <f t="shared" si="6"/>
        <v>0.1351730978702963</v>
      </c>
    </row>
    <row r="17" spans="1:10" ht="18.75" customHeight="1">
      <c r="A17" s="2" t="s">
        <v>90</v>
      </c>
      <c r="B17" s="2">
        <v>0</v>
      </c>
      <c r="C17" s="5">
        <v>84743328.989999995</v>
      </c>
      <c r="D17" s="5">
        <v>38131322.520000003</v>
      </c>
      <c r="E17" s="5">
        <v>5984953.4900000002</v>
      </c>
      <c r="F17" s="5">
        <v>16532446.43</v>
      </c>
      <c r="G17" s="5">
        <v>8677900.1999999993</v>
      </c>
      <c r="H17" s="5">
        <v>15296365.460000001</v>
      </c>
      <c r="I17" s="5">
        <v>183668627.63</v>
      </c>
    </row>
    <row r="18" spans="1:10" ht="18.75" customHeight="1">
      <c r="A18" s="16" t="s">
        <v>293</v>
      </c>
      <c r="B18" s="24">
        <f>B15+B17</f>
        <v>334619475.77000004</v>
      </c>
      <c r="C18" s="24">
        <f t="shared" ref="C18:I18" si="7">C15+C17</f>
        <v>560250841.97000027</v>
      </c>
      <c r="D18" s="24">
        <f t="shared" si="7"/>
        <v>599535211.76999938</v>
      </c>
      <c r="E18" s="24">
        <f t="shared" si="7"/>
        <v>699762920.16000068</v>
      </c>
      <c r="F18" s="24">
        <f t="shared" si="7"/>
        <v>1068162031.0100007</v>
      </c>
      <c r="G18" s="24">
        <f t="shared" si="7"/>
        <v>1373251860.98</v>
      </c>
      <c r="H18" s="24">
        <f t="shared" si="7"/>
        <v>1833702858.9800005</v>
      </c>
      <c r="I18" s="24">
        <f t="shared" si="7"/>
        <v>2321402903.1599994</v>
      </c>
      <c r="J18" s="33">
        <f>I18/B18</f>
        <v>6.9374410972887022</v>
      </c>
    </row>
    <row r="19" spans="1:10" ht="18.75" customHeight="1">
      <c r="A19" s="16" t="s">
        <v>306</v>
      </c>
      <c r="B19" s="24"/>
      <c r="C19" s="21">
        <f>(C18-B18)/B18</f>
        <v>0.67429239042585631</v>
      </c>
      <c r="D19" s="21">
        <f t="shared" ref="D19:I19" si="8">(D18-C18)/C18</f>
        <v>7.0119251694230694E-2</v>
      </c>
      <c r="E19" s="21">
        <f t="shared" si="8"/>
        <v>0.16717568279951472</v>
      </c>
      <c r="F19" s="21">
        <f t="shared" si="8"/>
        <v>0.52646274936340676</v>
      </c>
      <c r="G19" s="21">
        <f t="shared" si="8"/>
        <v>0.2856213019306833</v>
      </c>
      <c r="H19" s="21">
        <f t="shared" si="8"/>
        <v>0.33529974441207511</v>
      </c>
      <c r="I19" s="21">
        <f t="shared" si="8"/>
        <v>0.26596459823991475</v>
      </c>
    </row>
    <row r="20" spans="1:10" ht="18.75" customHeight="1">
      <c r="A20" s="30" t="s">
        <v>296</v>
      </c>
      <c r="B20" s="31">
        <f>B18/B32</f>
        <v>0.99280986809319161</v>
      </c>
      <c r="C20" s="31">
        <f t="shared" ref="C20:I20" si="9">C18/C32</f>
        <v>1.4106492705976641</v>
      </c>
      <c r="D20" s="31">
        <f t="shared" si="9"/>
        <v>1.0797578401826489</v>
      </c>
      <c r="E20" s="31">
        <f t="shared" si="9"/>
        <v>0.99165840822096674</v>
      </c>
      <c r="F20" s="31">
        <f t="shared" si="9"/>
        <v>1.0273382079032878</v>
      </c>
      <c r="G20" s="31">
        <f t="shared" si="9"/>
        <v>0.97603649961937544</v>
      </c>
      <c r="H20" s="31">
        <f t="shared" si="9"/>
        <v>1.0021076405153142</v>
      </c>
      <c r="I20" s="31">
        <f t="shared" si="9"/>
        <v>0.85936157806604896</v>
      </c>
    </row>
    <row r="21" spans="1:10" ht="18.75" customHeight="1">
      <c r="A21" s="4" t="s">
        <v>91</v>
      </c>
      <c r="B21" s="2" t="s">
        <v>4</v>
      </c>
      <c r="C21" s="2" t="s">
        <v>4</v>
      </c>
      <c r="D21" s="2" t="s">
        <v>4</v>
      </c>
      <c r="E21" s="5">
        <v>-2201809.98</v>
      </c>
      <c r="F21" s="5">
        <v>-184373.31</v>
      </c>
      <c r="G21" s="5">
        <v>199688.6</v>
      </c>
      <c r="H21" s="5">
        <v>-194639.82</v>
      </c>
      <c r="I21" s="5">
        <v>2027329.6</v>
      </c>
    </row>
    <row r="22" spans="1:10" ht="18.75" customHeight="1">
      <c r="A22" s="2" t="s">
        <v>92</v>
      </c>
      <c r="B22" s="2" t="s">
        <v>4</v>
      </c>
      <c r="C22" s="2" t="s">
        <v>4</v>
      </c>
      <c r="D22" s="2" t="s">
        <v>4</v>
      </c>
      <c r="E22" s="2" t="s">
        <v>4</v>
      </c>
      <c r="F22" s="2" t="s">
        <v>4</v>
      </c>
      <c r="G22" s="2" t="s">
        <v>4</v>
      </c>
      <c r="H22" s="2" t="s">
        <v>4</v>
      </c>
      <c r="I22" s="2" t="s">
        <v>4</v>
      </c>
    </row>
    <row r="23" spans="1:10" ht="18.75" customHeight="1">
      <c r="A23" s="2" t="s">
        <v>93</v>
      </c>
      <c r="B23" s="5">
        <v>778756.21</v>
      </c>
      <c r="C23" s="5">
        <v>2558384.2999999998</v>
      </c>
      <c r="D23" s="5">
        <v>5612185.6200000001</v>
      </c>
      <c r="E23" s="5">
        <v>4049721.21</v>
      </c>
      <c r="F23" s="5">
        <v>7998868.4199999999</v>
      </c>
      <c r="G23" s="5">
        <v>16825709.870000001</v>
      </c>
      <c r="H23" s="5">
        <v>669973.47</v>
      </c>
      <c r="I23" s="5">
        <v>684864992.02999997</v>
      </c>
    </row>
    <row r="24" spans="1:10" ht="18.75" customHeight="1">
      <c r="A24" s="2" t="s">
        <v>94</v>
      </c>
      <c r="B24" s="2" t="s">
        <v>4</v>
      </c>
      <c r="C24" s="2" t="s">
        <v>4</v>
      </c>
      <c r="D24" s="2" t="s">
        <v>4</v>
      </c>
      <c r="E24" s="2" t="s">
        <v>4</v>
      </c>
      <c r="F24" s="2" t="s">
        <v>4</v>
      </c>
      <c r="G24" s="2" t="s">
        <v>4</v>
      </c>
      <c r="H24" s="2" t="s">
        <v>4</v>
      </c>
      <c r="I24" s="2" t="s">
        <v>4</v>
      </c>
    </row>
    <row r="25" spans="1:10" ht="18.75" customHeight="1">
      <c r="A25" s="2" t="s">
        <v>95</v>
      </c>
      <c r="B25" s="2" t="s">
        <v>4</v>
      </c>
      <c r="C25" s="2" t="s">
        <v>4</v>
      </c>
      <c r="D25" s="2" t="s">
        <v>4</v>
      </c>
      <c r="E25" s="2" t="s">
        <v>4</v>
      </c>
      <c r="F25" s="2" t="s">
        <v>4</v>
      </c>
      <c r="G25" s="2" t="s">
        <v>4</v>
      </c>
      <c r="H25" s="2" t="s">
        <v>4</v>
      </c>
      <c r="I25" s="2" t="s">
        <v>4</v>
      </c>
    </row>
    <row r="26" spans="1:10" ht="18.75" customHeight="1">
      <c r="A26" s="30" t="s">
        <v>297</v>
      </c>
      <c r="B26" s="31">
        <f>B23/B32</f>
        <v>2.310555440168944E-3</v>
      </c>
      <c r="C26" s="31">
        <f t="shared" ref="C26:I26" si="10">C23/C32</f>
        <v>6.441726948617001E-3</v>
      </c>
      <c r="D26" s="31">
        <f t="shared" si="10"/>
        <v>1.0107498783707888E-2</v>
      </c>
      <c r="E26" s="31">
        <f t="shared" si="10"/>
        <v>5.7390009861183321E-3</v>
      </c>
      <c r="F26" s="31">
        <f t="shared" si="10"/>
        <v>7.6931616265061434E-3</v>
      </c>
      <c r="G26" s="31">
        <f t="shared" si="10"/>
        <v>1.1958845592538509E-2</v>
      </c>
      <c r="H26" s="31">
        <f t="shared" si="10"/>
        <v>3.6613649258474554E-4</v>
      </c>
      <c r="I26" s="31">
        <f t="shared" si="10"/>
        <v>0.25353059544809575</v>
      </c>
    </row>
    <row r="27" spans="1:10" ht="18.75" customHeight="1">
      <c r="A27" s="4" t="s">
        <v>96</v>
      </c>
      <c r="B27" s="5">
        <v>337021400.85000002</v>
      </c>
      <c r="C27" s="5">
        <v>393322568.29000002</v>
      </c>
      <c r="D27" s="5">
        <v>528884752.35000002</v>
      </c>
      <c r="E27" s="5">
        <v>691842734.38999999</v>
      </c>
      <c r="F27" s="5">
        <v>1043096006.5700001</v>
      </c>
      <c r="G27" s="5">
        <v>1372721770.45</v>
      </c>
      <c r="H27" s="5">
        <v>1803780101.53</v>
      </c>
      <c r="I27" s="5">
        <v>2638930639.9299998</v>
      </c>
    </row>
    <row r="28" spans="1:10" ht="18.75" customHeight="1">
      <c r="A28" s="2" t="s">
        <v>97</v>
      </c>
      <c r="B28" s="5">
        <v>582659.93999999994</v>
      </c>
      <c r="C28" s="5">
        <v>5476747.1100000003</v>
      </c>
      <c r="D28" s="5">
        <v>30386608.77</v>
      </c>
      <c r="E28" s="5">
        <v>16838333.629999999</v>
      </c>
      <c r="F28" s="5">
        <v>6874855.5899999999</v>
      </c>
      <c r="G28" s="5">
        <v>38884562.509999998</v>
      </c>
      <c r="H28" s="5">
        <v>31122152.32</v>
      </c>
      <c r="I28" s="5">
        <v>68782104.400000006</v>
      </c>
    </row>
    <row r="29" spans="1:10" ht="18.75" customHeight="1">
      <c r="A29" s="2" t="s">
        <v>98</v>
      </c>
      <c r="B29" s="5">
        <v>1671253.21</v>
      </c>
      <c r="C29" s="5">
        <v>1641174.36</v>
      </c>
      <c r="D29" s="5">
        <v>4021665.81</v>
      </c>
      <c r="E29" s="5">
        <v>3031910.65</v>
      </c>
      <c r="F29" s="5">
        <v>10233390.32</v>
      </c>
      <c r="G29" s="5">
        <v>4638600.18</v>
      </c>
      <c r="H29" s="5">
        <v>5056052.8600000003</v>
      </c>
      <c r="I29" s="5">
        <v>6401721.8099999996</v>
      </c>
    </row>
    <row r="30" spans="1:10" ht="18.75" customHeight="1">
      <c r="A30" s="2" t="s">
        <v>99</v>
      </c>
      <c r="B30" s="2" t="s">
        <v>4</v>
      </c>
      <c r="C30" s="5">
        <v>141952.70000000001</v>
      </c>
      <c r="D30" s="2" t="s">
        <v>4</v>
      </c>
      <c r="E30" s="5">
        <v>806215.41</v>
      </c>
      <c r="F30" s="5">
        <v>250446.96</v>
      </c>
      <c r="G30" s="5">
        <v>1106667.43</v>
      </c>
      <c r="H30" s="5">
        <v>333816.83</v>
      </c>
      <c r="I30" s="5">
        <v>1152072.07</v>
      </c>
    </row>
    <row r="31" spans="1:10" ht="18.75" customHeight="1">
      <c r="A31" s="30" t="s">
        <v>298</v>
      </c>
      <c r="B31" s="31">
        <f>(B28+B29+0)/B32</f>
        <v>6.6873191167243738E-3</v>
      </c>
      <c r="C31" s="31">
        <f t="shared" ref="C31:I31" si="11">(C28+C29+C30)/C32</f>
        <v>1.8279555219463117E-2</v>
      </c>
      <c r="D31" s="31">
        <f>(D28+D29+0)/D32</f>
        <v>6.1969011186561042E-2</v>
      </c>
      <c r="E31" s="31">
        <f t="shared" si="11"/>
        <v>2.9301331226784851E-2</v>
      </c>
      <c r="F31" s="31">
        <f t="shared" si="11"/>
        <v>1.6695265237753443E-2</v>
      </c>
      <c r="G31" s="31">
        <f t="shared" si="11"/>
        <v>3.172057829060286E-2</v>
      </c>
      <c r="H31" s="31">
        <f t="shared" si="11"/>
        <v>1.9953601559653446E-2</v>
      </c>
      <c r="I31" s="31">
        <f t="shared" si="11"/>
        <v>2.8258833449244115E-2</v>
      </c>
    </row>
    <row r="32" spans="1:10" ht="18.75" customHeight="1">
      <c r="A32" s="4" t="s">
        <v>100</v>
      </c>
      <c r="B32" s="5">
        <v>337042858.38</v>
      </c>
      <c r="C32" s="5">
        <v>397158141.04000002</v>
      </c>
      <c r="D32" s="5">
        <v>555249695.30999994</v>
      </c>
      <c r="E32" s="5">
        <v>705649157.37</v>
      </c>
      <c r="F32" s="5">
        <v>1039737471.84</v>
      </c>
      <c r="G32" s="5">
        <v>1406967732.78</v>
      </c>
      <c r="H32" s="5">
        <v>1829846200.99</v>
      </c>
      <c r="I32" s="5">
        <v>2701311022.52</v>
      </c>
    </row>
    <row r="33" spans="1:10" ht="18.75" customHeight="1">
      <c r="A33" s="2" t="s">
        <v>101</v>
      </c>
      <c r="B33" s="5">
        <v>53463109.780000001</v>
      </c>
      <c r="C33" s="5">
        <v>58977172.659999996</v>
      </c>
      <c r="D33" s="5">
        <v>91717872.390000001</v>
      </c>
      <c r="E33" s="5">
        <v>96453929.849999994</v>
      </c>
      <c r="F33" s="5">
        <v>113393966.28</v>
      </c>
      <c r="G33" s="5">
        <v>196059925.09</v>
      </c>
      <c r="H33" s="5">
        <v>247330357.58000001</v>
      </c>
      <c r="I33" s="5">
        <v>379857235.35000002</v>
      </c>
    </row>
    <row r="34" spans="1:10" ht="18.75" customHeight="1">
      <c r="A34" s="16" t="s">
        <v>303</v>
      </c>
      <c r="B34" s="17">
        <f>B33/B32</f>
        <v>0.15862406946395777</v>
      </c>
      <c r="C34" s="17">
        <f t="shared" ref="C34:I34" si="12">C33/C32</f>
        <v>0.14849795727606671</v>
      </c>
      <c r="D34" s="17">
        <f t="shared" si="12"/>
        <v>0.16518311160673982</v>
      </c>
      <c r="E34" s="17">
        <f t="shared" si="12"/>
        <v>0.13668822366271932</v>
      </c>
      <c r="F34" s="17">
        <f t="shared" si="12"/>
        <v>0.10906019004906041</v>
      </c>
      <c r="G34" s="17">
        <f t="shared" si="12"/>
        <v>0.13934926901458433</v>
      </c>
      <c r="H34" s="17">
        <f t="shared" si="12"/>
        <v>0.13516456052218329</v>
      </c>
      <c r="I34" s="17">
        <f t="shared" si="12"/>
        <v>0.14061958515078307</v>
      </c>
    </row>
    <row r="35" spans="1:10" ht="18.75" customHeight="1">
      <c r="A35" s="2" t="s">
        <v>76</v>
      </c>
      <c r="B35" s="2" t="s">
        <v>4</v>
      </c>
      <c r="C35" s="2" t="s">
        <v>4</v>
      </c>
      <c r="D35" s="2" t="s">
        <v>4</v>
      </c>
      <c r="E35" s="2" t="s">
        <v>4</v>
      </c>
      <c r="F35" s="2" t="s">
        <v>4</v>
      </c>
      <c r="G35" s="2" t="s">
        <v>4</v>
      </c>
      <c r="H35" s="2" t="s">
        <v>4</v>
      </c>
      <c r="I35" s="2" t="s">
        <v>4</v>
      </c>
    </row>
    <row r="36" spans="1:10" ht="18.75" customHeight="1">
      <c r="A36" s="4" t="s">
        <v>102</v>
      </c>
      <c r="B36" s="5">
        <v>276395341.08999997</v>
      </c>
      <c r="C36" s="5">
        <v>338180968.38</v>
      </c>
      <c r="D36" s="5">
        <v>463531822.92000002</v>
      </c>
      <c r="E36" s="5">
        <v>609195227.51999998</v>
      </c>
      <c r="F36" s="5">
        <v>926343505.55999994</v>
      </c>
      <c r="G36" s="5">
        <v>1210907807.6900001</v>
      </c>
      <c r="H36" s="5">
        <v>1582515843.4100001</v>
      </c>
      <c r="I36" s="5">
        <v>2321453787.1700001</v>
      </c>
      <c r="J36" s="33">
        <f>I36/B36</f>
        <v>8.3990337102465382</v>
      </c>
    </row>
    <row r="37" spans="1:10" ht="18.75" customHeight="1">
      <c r="A37" s="17" t="s">
        <v>304</v>
      </c>
      <c r="B37" s="17">
        <f>B36/B4</f>
        <v>8.6364488939941392E-2</v>
      </c>
      <c r="C37" s="17">
        <f t="shared" ref="C37:H37" si="13">C36/C4</f>
        <v>8.2168180332694338E-2</v>
      </c>
      <c r="D37" s="17">
        <f t="shared" si="13"/>
        <v>8.0991740779519483E-2</v>
      </c>
      <c r="E37" s="17">
        <f t="shared" si="13"/>
        <v>8.494333122887171E-2</v>
      </c>
      <c r="F37" s="17">
        <f t="shared" si="13"/>
        <v>9.1940769304348163E-2</v>
      </c>
      <c r="G37" s="17">
        <f t="shared" si="13"/>
        <v>0.10704325437731553</v>
      </c>
      <c r="H37" s="17">
        <f t="shared" si="13"/>
        <v>0.11562330184430379</v>
      </c>
      <c r="I37" s="17">
        <f>I36/I4</f>
        <v>0.14679004007488339</v>
      </c>
    </row>
    <row r="38" spans="1:10" ht="18.75" customHeight="1">
      <c r="A38" s="17" t="s">
        <v>307</v>
      </c>
      <c r="B38" s="17"/>
      <c r="C38" s="17">
        <f>(C36-B36)/B36</f>
        <v>0.22354076970451306</v>
      </c>
      <c r="D38" s="17">
        <f t="shared" ref="D38:I38" si="14">(D36-C36)/C36</f>
        <v>0.37066206043608119</v>
      </c>
      <c r="E38" s="17">
        <f t="shared" si="14"/>
        <v>0.31424682707305668</v>
      </c>
      <c r="F38" s="17">
        <f t="shared" si="14"/>
        <v>0.52060203972886165</v>
      </c>
      <c r="G38" s="17">
        <f t="shared" si="14"/>
        <v>0.30719090750031569</v>
      </c>
      <c r="H38" s="17">
        <f t="shared" si="14"/>
        <v>0.30688383819153142</v>
      </c>
      <c r="I38" s="17">
        <f t="shared" si="14"/>
        <v>0.46693873355968357</v>
      </c>
    </row>
    <row r="39" spans="1:10" ht="18.75" customHeight="1">
      <c r="A39" s="2" t="s">
        <v>103</v>
      </c>
      <c r="B39" s="5">
        <v>7184407.5099999998</v>
      </c>
      <c r="C39" s="5">
        <v>1390487.31</v>
      </c>
      <c r="D39" s="5">
        <v>-1888332.56</v>
      </c>
      <c r="E39" s="5">
        <v>5475661.7199999997</v>
      </c>
      <c r="F39" s="5">
        <v>174925.2</v>
      </c>
      <c r="G39" s="2">
        <v>-858.77</v>
      </c>
      <c r="H39" s="2" t="s">
        <v>4</v>
      </c>
      <c r="I39" s="2" t="s">
        <v>4</v>
      </c>
    </row>
    <row r="40" spans="1:10" ht="18.75" customHeight="1">
      <c r="A40" s="2" t="s">
        <v>104</v>
      </c>
      <c r="B40" s="5">
        <v>276395341.08999997</v>
      </c>
      <c r="C40" s="5">
        <v>336790481.06999999</v>
      </c>
      <c r="D40" s="5">
        <v>465420155.48000002</v>
      </c>
      <c r="E40" s="5">
        <v>603719565.79999995</v>
      </c>
      <c r="F40" s="5">
        <v>926168580.36000001</v>
      </c>
      <c r="G40" s="5">
        <v>1210908666.46</v>
      </c>
      <c r="H40" s="5">
        <v>1582515843.4100001</v>
      </c>
      <c r="I40" s="5">
        <v>2321453787.1700001</v>
      </c>
    </row>
    <row r="41" spans="1:10" ht="18.75" customHeight="1">
      <c r="A41" s="4" t="s">
        <v>105</v>
      </c>
      <c r="B41" s="2"/>
      <c r="C41" s="2"/>
      <c r="D41" s="2"/>
      <c r="E41" s="2"/>
      <c r="F41" s="2"/>
      <c r="G41" s="2"/>
      <c r="H41" s="2"/>
      <c r="I41" s="2"/>
    </row>
    <row r="42" spans="1:10" ht="18.75" customHeight="1">
      <c r="A42" s="2" t="s">
        <v>106</v>
      </c>
      <c r="B42" s="2" t="s">
        <v>4</v>
      </c>
      <c r="C42" s="2">
        <v>0.7</v>
      </c>
      <c r="D42" s="2">
        <v>0.96</v>
      </c>
      <c r="E42" s="2">
        <v>1.1299999999999999</v>
      </c>
      <c r="F42" s="2">
        <v>1.33</v>
      </c>
      <c r="G42" s="2">
        <v>1.74</v>
      </c>
      <c r="H42" s="2">
        <v>2.2799999999999998</v>
      </c>
      <c r="I42" s="2">
        <v>3.34</v>
      </c>
    </row>
    <row r="43" spans="1:10" ht="18.75" customHeight="1">
      <c r="A43" s="2" t="s">
        <v>107</v>
      </c>
      <c r="B43" s="2" t="s">
        <v>4</v>
      </c>
      <c r="C43" s="2">
        <v>0.7</v>
      </c>
      <c r="D43" s="2">
        <v>0.96</v>
      </c>
      <c r="E43" s="2">
        <v>1.1299999999999999</v>
      </c>
      <c r="F43" s="2">
        <v>1.33</v>
      </c>
      <c r="G43" s="2">
        <v>1.74</v>
      </c>
      <c r="H43" s="2">
        <v>2.2799999999999998</v>
      </c>
      <c r="I43" s="2">
        <v>3.34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0"/>
  <sheetViews>
    <sheetView workbookViewId="0">
      <selection activeCell="A21" sqref="A21"/>
    </sheetView>
  </sheetViews>
  <sheetFormatPr defaultRowHeight="12"/>
  <cols>
    <col min="1" max="1" width="25.25" style="1" customWidth="1"/>
    <col min="2" max="9" width="15.875" style="1" customWidth="1"/>
    <col min="10" max="10" width="17.25" style="1" customWidth="1"/>
    <col min="11" max="16384" width="9" style="1"/>
  </cols>
  <sheetData>
    <row r="1" spans="1:9" ht="16.5" customHeight="1">
      <c r="A1" s="7" t="s">
        <v>0</v>
      </c>
      <c r="B1" s="3">
        <v>39082</v>
      </c>
      <c r="C1" s="3">
        <v>39447</v>
      </c>
      <c r="D1" s="3">
        <v>39813</v>
      </c>
      <c r="E1" s="3">
        <v>40178</v>
      </c>
      <c r="F1" s="3">
        <v>40543</v>
      </c>
      <c r="G1" s="3">
        <v>40908</v>
      </c>
      <c r="H1" s="3">
        <v>41274</v>
      </c>
      <c r="I1" s="3">
        <v>41639</v>
      </c>
    </row>
    <row r="2" spans="1:9" ht="16.5" customHeight="1">
      <c r="A2" s="7" t="s">
        <v>108</v>
      </c>
      <c r="B2" s="7"/>
      <c r="C2" s="7"/>
      <c r="D2" s="7"/>
      <c r="E2" s="7"/>
      <c r="F2" s="7"/>
      <c r="G2" s="7"/>
      <c r="H2" s="7"/>
      <c r="I2" s="7"/>
    </row>
    <row r="3" spans="1:9" ht="16.5" customHeight="1">
      <c r="A3" s="7" t="s">
        <v>109</v>
      </c>
      <c r="B3" s="5">
        <v>3523606871.1599998</v>
      </c>
      <c r="C3" s="5">
        <v>4447268276.75</v>
      </c>
      <c r="D3" s="5">
        <v>6581157076.0600004</v>
      </c>
      <c r="E3" s="5">
        <v>7388251045.5100002</v>
      </c>
      <c r="F3" s="5">
        <v>10080754886.809999</v>
      </c>
      <c r="G3" s="5">
        <v>11434064277.24</v>
      </c>
      <c r="H3" s="5">
        <v>15504406805.889999</v>
      </c>
      <c r="I3" s="5">
        <v>16663067969.639999</v>
      </c>
    </row>
    <row r="4" spans="1:9" ht="16.5" customHeight="1">
      <c r="A4" s="32" t="s">
        <v>309</v>
      </c>
      <c r="B4" s="20">
        <f>B3/利润表!B2</f>
        <v>1.1010117082758941</v>
      </c>
      <c r="C4" s="20">
        <f>C3/利润表!C2</f>
        <v>1.0805573817544132</v>
      </c>
      <c r="D4" s="20">
        <f>D3/利润表!D2</f>
        <v>1.1499088985429693</v>
      </c>
      <c r="E4" s="20">
        <f>E3/利润表!E2</f>
        <v>1.0301831455831785</v>
      </c>
      <c r="F4" s="20">
        <f>F3/利润表!F2</f>
        <v>1.0005277242177923</v>
      </c>
      <c r="G4" s="20">
        <f>G3/利润表!G2</f>
        <v>1.0107618789988957</v>
      </c>
      <c r="H4" s="20">
        <f>H3/利润表!H2</f>
        <v>1.1327979530185659</v>
      </c>
      <c r="I4" s="20">
        <f>I3/利润表!I2</f>
        <v>1.0536382109142726</v>
      </c>
    </row>
    <row r="5" spans="1:9" ht="16.5" customHeight="1">
      <c r="A5" s="32" t="s">
        <v>321</v>
      </c>
      <c r="B5" s="17">
        <f>B3/B8</f>
        <v>0.99778703239158573</v>
      </c>
      <c r="C5" s="17">
        <f t="shared" ref="C5:I5" si="0">C3/C8</f>
        <v>0.99437914832531915</v>
      </c>
      <c r="D5" s="17">
        <f t="shared" si="0"/>
        <v>0.99543823320048419</v>
      </c>
      <c r="E5" s="17">
        <f t="shared" si="0"/>
        <v>0.98890211847524589</v>
      </c>
      <c r="F5" s="17">
        <f t="shared" si="0"/>
        <v>0.99247130020107421</v>
      </c>
      <c r="G5" s="17">
        <f t="shared" si="0"/>
        <v>0.99128697798597742</v>
      </c>
      <c r="H5" s="17">
        <f t="shared" si="0"/>
        <v>0.99569731439060316</v>
      </c>
      <c r="I5" s="17">
        <f t="shared" si="0"/>
        <v>0.99306946582392686</v>
      </c>
    </row>
    <row r="6" spans="1:9" ht="16.5" customHeight="1">
      <c r="A6" s="7" t="s">
        <v>110</v>
      </c>
      <c r="B6" s="5">
        <v>320294.59000000003</v>
      </c>
      <c r="C6" s="5">
        <v>710536.72</v>
      </c>
      <c r="D6" s="5">
        <v>155265.23000000001</v>
      </c>
      <c r="E6" s="7" t="s">
        <v>4</v>
      </c>
      <c r="F6" s="7" t="s">
        <v>4</v>
      </c>
      <c r="G6" s="5">
        <v>82379.63</v>
      </c>
      <c r="H6" s="7" t="s">
        <v>4</v>
      </c>
      <c r="I6" s="7" t="s">
        <v>4</v>
      </c>
    </row>
    <row r="7" spans="1:9" ht="16.5" customHeight="1">
      <c r="A7" s="7" t="s">
        <v>111</v>
      </c>
      <c r="B7" s="5">
        <v>7494627.4500000002</v>
      </c>
      <c r="C7" s="5">
        <v>24428199.73</v>
      </c>
      <c r="D7" s="5">
        <v>30004018.239999998</v>
      </c>
      <c r="E7" s="5">
        <v>82914105.700000003</v>
      </c>
      <c r="F7" s="5">
        <v>76470702.25</v>
      </c>
      <c r="G7" s="5">
        <v>100418540.86</v>
      </c>
      <c r="H7" s="5">
        <v>66998863.090000004</v>
      </c>
      <c r="I7" s="5">
        <v>116289913.26000001</v>
      </c>
    </row>
    <row r="8" spans="1:9" ht="16.5" customHeight="1">
      <c r="A8" s="7" t="s">
        <v>112</v>
      </c>
      <c r="B8" s="5">
        <v>3531421793.1999998</v>
      </c>
      <c r="C8" s="5">
        <v>4472407013.1999998</v>
      </c>
      <c r="D8" s="5">
        <v>6611316359.5299997</v>
      </c>
      <c r="E8" s="5">
        <v>7471165151.21</v>
      </c>
      <c r="F8" s="5">
        <v>10157225589.059999</v>
      </c>
      <c r="G8" s="5">
        <v>11534565197.73</v>
      </c>
      <c r="H8" s="5">
        <v>15571405668.98</v>
      </c>
      <c r="I8" s="5">
        <v>16779357882.9</v>
      </c>
    </row>
    <row r="9" spans="1:9" ht="16.5" customHeight="1">
      <c r="A9" s="32" t="s">
        <v>320</v>
      </c>
      <c r="B9" s="17">
        <f t="shared" ref="B9:I9" si="1">B8/(B8+B34+B48)</f>
        <v>0.988442508892447</v>
      </c>
      <c r="C9" s="17">
        <f t="shared" si="1"/>
        <v>0.98935748238292909</v>
      </c>
      <c r="D9" s="17">
        <f t="shared" si="1"/>
        <v>0.81434223560097685</v>
      </c>
      <c r="E9" s="17">
        <f t="shared" si="1"/>
        <v>0.94395652600633606</v>
      </c>
      <c r="F9" s="17">
        <f t="shared" si="1"/>
        <v>0.99810968621899188</v>
      </c>
      <c r="G9" s="17">
        <f t="shared" si="1"/>
        <v>0.98760704802109545</v>
      </c>
      <c r="H9" s="17">
        <f t="shared" si="1"/>
        <v>0.98821330124564255</v>
      </c>
      <c r="I9" s="17">
        <f t="shared" si="1"/>
        <v>0.95998954279842807</v>
      </c>
    </row>
    <row r="10" spans="1:9" ht="16.5" customHeight="1">
      <c r="A10" s="7" t="s">
        <v>113</v>
      </c>
      <c r="B10" s="5">
        <v>2461239190.29</v>
      </c>
      <c r="C10" s="5">
        <v>3435884753.9000001</v>
      </c>
      <c r="D10" s="5">
        <v>4232358251.4499998</v>
      </c>
      <c r="E10" s="5">
        <v>5109659682.6899996</v>
      </c>
      <c r="F10" s="5">
        <v>7414943025.0600004</v>
      </c>
      <c r="G10" s="5">
        <v>9196279479.3999996</v>
      </c>
      <c r="H10" s="5">
        <v>11458159644.4</v>
      </c>
      <c r="I10" s="5">
        <v>12732537611.98</v>
      </c>
    </row>
    <row r="11" spans="1:9" ht="16.5" customHeight="1">
      <c r="A11" s="32" t="s">
        <v>322</v>
      </c>
      <c r="B11" s="17">
        <f>B10/B17</f>
        <v>0.75981547617167522</v>
      </c>
      <c r="C11" s="17">
        <f t="shared" ref="C11:I11" si="2">C10/C17</f>
        <v>0.7787759751272556</v>
      </c>
      <c r="D11" s="17">
        <f t="shared" si="2"/>
        <v>0.72916133386377413</v>
      </c>
      <c r="E11" s="17">
        <f t="shared" si="2"/>
        <v>0.72884600041524861</v>
      </c>
      <c r="F11" s="17">
        <f t="shared" si="2"/>
        <v>0.76245089794782461</v>
      </c>
      <c r="G11" s="17">
        <f t="shared" si="2"/>
        <v>0.76748525481159413</v>
      </c>
      <c r="H11" s="17">
        <f t="shared" si="2"/>
        <v>0.77543350427401336</v>
      </c>
      <c r="I11" s="17">
        <f t="shared" si="2"/>
        <v>0.77459285600826588</v>
      </c>
    </row>
    <row r="12" spans="1:9" ht="16.5" customHeight="1">
      <c r="A12" s="7" t="s">
        <v>114</v>
      </c>
      <c r="B12" s="5">
        <v>89618680.489999995</v>
      </c>
      <c r="C12" s="5">
        <v>107322536.45</v>
      </c>
      <c r="D12" s="5">
        <v>189061686.93000001</v>
      </c>
      <c r="E12" s="5">
        <v>260611468.13999999</v>
      </c>
      <c r="F12" s="5">
        <v>337668414.67000002</v>
      </c>
      <c r="G12" s="5">
        <v>366921371.81</v>
      </c>
      <c r="H12" s="5">
        <v>607275943.32000005</v>
      </c>
      <c r="I12" s="5">
        <v>686460978.17999995</v>
      </c>
    </row>
    <row r="13" spans="1:9" ht="16.5" customHeight="1">
      <c r="A13" s="32" t="s">
        <v>324</v>
      </c>
      <c r="B13" s="17">
        <f>B12/利润表!B4</f>
        <v>2.8002901602710031E-2</v>
      </c>
      <c r="C13" s="17">
        <f>C12/利润表!C4</f>
        <v>2.607626789594138E-2</v>
      </c>
      <c r="D13" s="17">
        <f>D12/利润表!D4</f>
        <v>3.303426945471221E-2</v>
      </c>
      <c r="E13" s="17">
        <f>E12/利润表!E4</f>
        <v>3.6338443343323458E-2</v>
      </c>
      <c r="F13" s="17">
        <f>F12/利润表!F4</f>
        <v>3.351401896618425E-2</v>
      </c>
      <c r="G13" s="17">
        <f>G12/利润表!G4</f>
        <v>3.2435547520382677E-2</v>
      </c>
      <c r="H13" s="17">
        <f>H12/利润表!H4</f>
        <v>4.4369381823042661E-2</v>
      </c>
      <c r="I13" s="17">
        <f>I12/利润表!I4</f>
        <v>4.34062633741788E-2</v>
      </c>
    </row>
    <row r="14" spans="1:9" ht="16.5" customHeight="1">
      <c r="A14" s="7" t="s">
        <v>115</v>
      </c>
      <c r="B14" s="8">
        <v>251182537.18000001</v>
      </c>
      <c r="C14" s="8">
        <v>295158827.94</v>
      </c>
      <c r="D14" s="8">
        <v>421197867.43000001</v>
      </c>
      <c r="E14" s="8">
        <v>547362761.86000001</v>
      </c>
      <c r="F14" s="8">
        <v>657576176.72000003</v>
      </c>
      <c r="G14" s="8">
        <v>829580823.60000002</v>
      </c>
      <c r="H14" s="8">
        <v>1015984286.1900001</v>
      </c>
      <c r="I14" s="8">
        <v>1115041466.46</v>
      </c>
    </row>
    <row r="15" spans="1:9" ht="16.5" customHeight="1">
      <c r="A15" s="32" t="s">
        <v>323</v>
      </c>
      <c r="B15" s="35">
        <f>B14/利润表!B4</f>
        <v>7.8486313729596344E-2</v>
      </c>
      <c r="C15" s="35">
        <f>C14/利润表!C4</f>
        <v>7.1715046287610426E-2</v>
      </c>
      <c r="D15" s="35">
        <f>D14/利润表!D4</f>
        <v>7.3594836015529741E-2</v>
      </c>
      <c r="E15" s="35">
        <f>E14/利润表!E4</f>
        <v>7.6321701619859739E-2</v>
      </c>
      <c r="F15" s="35">
        <f>F14/利润表!F4</f>
        <v>6.526527060531423E-2</v>
      </c>
      <c r="G15" s="35">
        <f>G14/利润表!G4</f>
        <v>7.3334262578222092E-2</v>
      </c>
      <c r="H15" s="35">
        <f>H14/利润表!H4</f>
        <v>7.4230825732580843E-2</v>
      </c>
      <c r="I15" s="35">
        <f>I14/利润表!I4</f>
        <v>7.0506241585085699E-2</v>
      </c>
    </row>
    <row r="16" spans="1:9" ht="16.5" customHeight="1">
      <c r="A16" s="7" t="s">
        <v>116</v>
      </c>
      <c r="B16" s="5">
        <v>437218685.17000002</v>
      </c>
      <c r="C16" s="5">
        <v>573537771.45000005</v>
      </c>
      <c r="D16" s="5">
        <v>961801675.71000004</v>
      </c>
      <c r="E16" s="5">
        <v>1092982431.2</v>
      </c>
      <c r="F16" s="5">
        <v>1314954087.78</v>
      </c>
      <c r="G16" s="5">
        <v>1589571630.02</v>
      </c>
      <c r="H16" s="5">
        <v>1695036883.8199999</v>
      </c>
      <c r="I16" s="5">
        <v>1903676239.3900001</v>
      </c>
    </row>
    <row r="17" spans="1:10" ht="16.5" customHeight="1">
      <c r="A17" s="7" t="s">
        <v>117</v>
      </c>
      <c r="B17" s="5">
        <v>3239259093.1300001</v>
      </c>
      <c r="C17" s="5">
        <v>4411903889.7399998</v>
      </c>
      <c r="D17" s="5">
        <v>5804419481.5200005</v>
      </c>
      <c r="E17" s="5">
        <v>7010616343.8900003</v>
      </c>
      <c r="F17" s="5">
        <v>9725141704.2299995</v>
      </c>
      <c r="G17" s="5">
        <v>11982353304.83</v>
      </c>
      <c r="H17" s="5">
        <v>14776456757.73</v>
      </c>
      <c r="I17" s="5">
        <v>16437716296.01</v>
      </c>
    </row>
    <row r="18" spans="1:10" ht="16.5" customHeight="1">
      <c r="A18" s="32" t="s">
        <v>325</v>
      </c>
      <c r="B18" s="17">
        <f t="shared" ref="B18:I18" si="3">B17/(B17+B39+B53)</f>
        <v>0.95222624916637266</v>
      </c>
      <c r="C18" s="17">
        <f t="shared" si="3"/>
        <v>0.9759849348008458</v>
      </c>
      <c r="D18" s="17">
        <f t="shared" si="3"/>
        <v>0.89881488037116175</v>
      </c>
      <c r="E18" s="17">
        <f t="shared" si="3"/>
        <v>0.87999850535229529</v>
      </c>
      <c r="F18" s="17">
        <f t="shared" si="3"/>
        <v>0.92931039230802726</v>
      </c>
      <c r="G18" s="17">
        <f t="shared" si="3"/>
        <v>0.95616166556329929</v>
      </c>
      <c r="H18" s="17">
        <f t="shared" si="3"/>
        <v>0.97396277045729651</v>
      </c>
      <c r="I18" s="17">
        <f t="shared" si="3"/>
        <v>0.95816162518161674</v>
      </c>
    </row>
    <row r="19" spans="1:10" ht="16.5" customHeight="1">
      <c r="A19" s="7" t="s">
        <v>118</v>
      </c>
      <c r="B19" s="5">
        <v>292162700.06999999</v>
      </c>
      <c r="C19" s="5">
        <v>60503123.460000001</v>
      </c>
      <c r="D19" s="5">
        <v>806896878.00999999</v>
      </c>
      <c r="E19" s="5">
        <v>460548807.31999999</v>
      </c>
      <c r="F19" s="5">
        <v>432083884.82999998</v>
      </c>
      <c r="G19" s="5">
        <v>-447788107.10000002</v>
      </c>
      <c r="H19" s="5">
        <v>794948911.25</v>
      </c>
      <c r="I19" s="5">
        <v>341641586.88999999</v>
      </c>
      <c r="J19" s="40">
        <f>SUM(B19:I19)</f>
        <v>2740997784.7299995</v>
      </c>
    </row>
    <row r="20" spans="1:10" ht="16.5" customHeight="1">
      <c r="A20" s="34" t="s">
        <v>310</v>
      </c>
      <c r="B20" s="34">
        <f>利润表!B15-利润表!B33+现金流量表!B64+现金流量表!B65+现金流量表!B66</f>
        <v>309499009.67000002</v>
      </c>
      <c r="C20" s="34">
        <f>利润表!C15-利润表!C33+现金流量表!C64+现金流量表!C65+现金流量表!C66</f>
        <v>448652100.33000034</v>
      </c>
      <c r="D20" s="34">
        <f>利润表!D15-利润表!D33+现金流量表!D64+现金流量表!D65+现金流量表!D66</f>
        <v>506437812.39999944</v>
      </c>
      <c r="E20" s="34">
        <f>利润表!E15-利润表!E33+现金流量表!E64+现金流量表!E65+现金流量表!E66</f>
        <v>632593282.28000069</v>
      </c>
      <c r="F20" s="34">
        <f>利润表!F15-利润表!F33+现金流量表!F64+现金流量表!F65+现金流量表!F66</f>
        <v>976050120.18000078</v>
      </c>
      <c r="G20" s="34">
        <f>利润表!G15-利润表!G33+现金流量表!G64+现金流量表!G65+现金流量表!G66</f>
        <v>1207049220.1900001</v>
      </c>
      <c r="H20" s="34">
        <f>利润表!H15-利润表!H33+现金流量表!H64+现金流量表!H65+现金流量表!H66</f>
        <v>1660887262.4200006</v>
      </c>
      <c r="I20" s="34">
        <f>利润表!I15-利润表!I33+现金流量表!I64+现金流量表!I65+现金流量表!I66</f>
        <v>1849769911.9099994</v>
      </c>
      <c r="J20" s="39">
        <f>SUM(B20:I20)</f>
        <v>7590938719.3800011</v>
      </c>
    </row>
    <row r="21" spans="1:10" ht="16.5" customHeight="1">
      <c r="A21" s="34" t="s">
        <v>331</v>
      </c>
      <c r="B21" s="17">
        <f>B19/B20</f>
        <v>0.94398589637335295</v>
      </c>
      <c r="C21" s="17">
        <f t="shared" ref="C21:I21" si="4">C19/C20</f>
        <v>0.13485532200896352</v>
      </c>
      <c r="D21" s="17">
        <f t="shared" si="4"/>
        <v>1.5932792896844148</v>
      </c>
      <c r="E21" s="17">
        <f t="shared" si="4"/>
        <v>0.72803303515978568</v>
      </c>
      <c r="F21" s="17">
        <f t="shared" si="4"/>
        <v>0.44268616528659011</v>
      </c>
      <c r="G21" s="17">
        <f t="shared" si="4"/>
        <v>-0.37097750415638747</v>
      </c>
      <c r="H21" s="17">
        <f t="shared" si="4"/>
        <v>0.47862906124749094</v>
      </c>
      <c r="I21" s="17">
        <f t="shared" si="4"/>
        <v>0.18469409881212434</v>
      </c>
    </row>
    <row r="22" spans="1:10" ht="16.5" customHeight="1">
      <c r="A22" s="34" t="s">
        <v>330</v>
      </c>
      <c r="B22" s="34">
        <f>B19-B64-B65-B66</f>
        <v>263820056.39000002</v>
      </c>
      <c r="C22" s="34">
        <f t="shared" ref="C22:I22" si="5">C19-C64-C65-C66</f>
        <v>28381363.450000003</v>
      </c>
      <c r="D22" s="34">
        <f t="shared" si="5"/>
        <v>770145082.46999991</v>
      </c>
      <c r="E22" s="34">
        <f t="shared" si="5"/>
        <v>425279561.86000001</v>
      </c>
      <c r="F22" s="34">
        <f t="shared" si="5"/>
        <v>394269382.95000005</v>
      </c>
      <c r="G22" s="34">
        <f t="shared" si="5"/>
        <v>-486323291.59999996</v>
      </c>
      <c r="H22" s="34">
        <f t="shared" si="5"/>
        <v>705137784.76999998</v>
      </c>
      <c r="I22" s="34">
        <f t="shared" si="5"/>
        <v>249748715.15999997</v>
      </c>
    </row>
    <row r="23" spans="1:10" ht="16.5" customHeight="1">
      <c r="A23" s="34" t="s">
        <v>326</v>
      </c>
      <c r="B23" s="17">
        <f>B19/B3</f>
        <v>8.2915804955794536E-2</v>
      </c>
      <c r="C23" s="17">
        <f t="shared" ref="C23:I23" si="6">C19/C3</f>
        <v>1.3604558955056972E-2</v>
      </c>
      <c r="D23" s="17">
        <f t="shared" si="6"/>
        <v>0.12260714471399185</v>
      </c>
      <c r="E23" s="17">
        <f t="shared" si="6"/>
        <v>6.2335294846252609E-2</v>
      </c>
      <c r="F23" s="17">
        <f t="shared" si="6"/>
        <v>4.2862254829283977E-2</v>
      </c>
      <c r="G23" s="17">
        <f t="shared" si="6"/>
        <v>-3.9162636857949247E-2</v>
      </c>
      <c r="H23" s="17">
        <f t="shared" si="6"/>
        <v>5.1272449259265135E-2</v>
      </c>
      <c r="I23" s="17">
        <f t="shared" si="6"/>
        <v>2.0502922241718555E-2</v>
      </c>
    </row>
    <row r="24" spans="1:10" ht="16.5" customHeight="1">
      <c r="A24" s="34" t="s">
        <v>327</v>
      </c>
      <c r="B24" s="17">
        <f>B19/利润表!B4</f>
        <v>9.129127205745019E-2</v>
      </c>
      <c r="C24" s="17">
        <f>C19/利润表!C4</f>
        <v>1.4700506604399918E-2</v>
      </c>
      <c r="D24" s="17">
        <f>D19/利润表!D4</f>
        <v>0.14098704673156481</v>
      </c>
      <c r="E24" s="17">
        <f>E19/利润表!E4</f>
        <v>6.421677012556741E-2</v>
      </c>
      <c r="F24" s="17">
        <f>F19/利润表!F4</f>
        <v>4.2884874279186573E-2</v>
      </c>
      <c r="G24" s="17">
        <f>G19/利润表!G4</f>
        <v>-3.9584100417092184E-2</v>
      </c>
      <c r="H24" s="17">
        <f>H19/利润表!H4</f>
        <v>5.8081325567143828E-2</v>
      </c>
      <c r="I24" s="17">
        <f>I19/利润表!I4</f>
        <v>2.1602662309278785E-2</v>
      </c>
    </row>
    <row r="25" spans="1:10" ht="16.5" customHeight="1">
      <c r="A25" s="34" t="s">
        <v>328</v>
      </c>
      <c r="B25" s="17">
        <f>B19/资产负债表!B78</f>
        <v>0.28964450166326711</v>
      </c>
      <c r="C25" s="17">
        <f>C19/资产负债表!C78</f>
        <v>4.3182767012656477E-2</v>
      </c>
      <c r="D25" s="17">
        <f>D19/资产负债表!D78</f>
        <v>0.46681176921657175</v>
      </c>
      <c r="E25" s="17">
        <f>E19/资产负债表!E78</f>
        <v>0.21028139431703557</v>
      </c>
      <c r="F25" s="17">
        <f>F19/资产负债表!F78</f>
        <v>0.14257496438063166</v>
      </c>
      <c r="G25" s="17">
        <f>G19/资产负债表!G78</f>
        <v>-0.13400126847594301</v>
      </c>
      <c r="H25" s="17">
        <f>H19/资产负债表!H78</f>
        <v>0.23005399987597089</v>
      </c>
      <c r="I25" s="17">
        <f>I19/资产负债表!I78</f>
        <v>9.3361075380469935E-2</v>
      </c>
    </row>
    <row r="26" spans="1:10" ht="16.5" customHeight="1">
      <c r="A26" s="34" t="s">
        <v>329</v>
      </c>
      <c r="B26" s="17">
        <f>B19/资产负债表!B92</f>
        <v>0.27960148892107239</v>
      </c>
      <c r="C26" s="17">
        <f>C19/资产负债表!C92</f>
        <v>4.2063168180613918E-2</v>
      </c>
      <c r="D26" s="17">
        <f>D19/资产负债表!D92</f>
        <v>0.46094350348697039</v>
      </c>
      <c r="E26" s="17">
        <f>E19/资产负债表!E92</f>
        <v>0.19387661262104877</v>
      </c>
      <c r="F26" s="17">
        <f>F19/资产负债表!F92</f>
        <v>0.13425061326815349</v>
      </c>
      <c r="G26" s="17">
        <f>G19/资产负债表!G92</f>
        <v>-0.12664992818544554</v>
      </c>
      <c r="H26" s="17">
        <f>H19/资产负债表!H92</f>
        <v>0.21859238578631962</v>
      </c>
      <c r="I26" s="17">
        <f>I19/资产负债表!I92</f>
        <v>8.86891110573296E-2</v>
      </c>
    </row>
    <row r="27" spans="1:10" ht="16.5" customHeight="1">
      <c r="A27" s="7" t="s">
        <v>119</v>
      </c>
      <c r="B27" s="7"/>
      <c r="C27" s="7"/>
      <c r="D27" s="7"/>
      <c r="E27" s="7"/>
      <c r="F27" s="7"/>
      <c r="G27" s="7"/>
      <c r="H27" s="7"/>
      <c r="I27" s="7"/>
    </row>
    <row r="28" spans="1:10" ht="16.5" customHeight="1">
      <c r="A28" s="7" t="s">
        <v>120</v>
      </c>
      <c r="B28" s="5">
        <v>17943.490000000002</v>
      </c>
      <c r="C28" s="6">
        <v>500000</v>
      </c>
      <c r="D28" s="5">
        <v>359641.54</v>
      </c>
      <c r="E28" s="6">
        <v>500000</v>
      </c>
      <c r="F28" s="7" t="s">
        <v>4</v>
      </c>
      <c r="G28" s="6">
        <v>106375000</v>
      </c>
      <c r="H28" s="5">
        <v>155419683.25</v>
      </c>
      <c r="I28" s="7" t="s">
        <v>4</v>
      </c>
    </row>
    <row r="29" spans="1:10" ht="16.5" customHeight="1">
      <c r="A29" s="7" t="s">
        <v>121</v>
      </c>
      <c r="B29" s="5">
        <v>893962.63</v>
      </c>
      <c r="C29" s="5">
        <v>2574163.5299999998</v>
      </c>
      <c r="D29" s="5">
        <v>7170381.25</v>
      </c>
      <c r="E29" s="5">
        <v>5141823.72</v>
      </c>
      <c r="F29" s="6">
        <v>5000000</v>
      </c>
      <c r="G29" s="5">
        <v>9100245.5600000005</v>
      </c>
      <c r="H29" s="5">
        <v>1551999.71</v>
      </c>
      <c r="I29" s="5">
        <v>42254919.289999999</v>
      </c>
    </row>
    <row r="30" spans="1:10" ht="16.5" customHeight="1">
      <c r="A30" s="7" t="s">
        <v>122</v>
      </c>
      <c r="B30" s="36">
        <v>952224.6</v>
      </c>
      <c r="C30" s="37">
        <v>35515</v>
      </c>
      <c r="D30" s="36">
        <v>230530.01</v>
      </c>
      <c r="E30" s="36">
        <v>508263.58</v>
      </c>
      <c r="F30" s="36">
        <v>4236706.92</v>
      </c>
      <c r="G30" s="36">
        <v>19265836.309999999</v>
      </c>
      <c r="H30" s="36">
        <v>12012957.689999999</v>
      </c>
      <c r="I30" s="36">
        <v>103604.68</v>
      </c>
    </row>
    <row r="31" spans="1:10" ht="16.5" customHeight="1">
      <c r="A31" s="7" t="s">
        <v>123</v>
      </c>
      <c r="B31" s="36"/>
      <c r="C31" s="37"/>
      <c r="D31" s="36"/>
      <c r="E31" s="36"/>
      <c r="F31" s="36"/>
      <c r="G31" s="36"/>
      <c r="H31" s="36"/>
      <c r="I31" s="36"/>
    </row>
    <row r="32" spans="1:10" ht="16.5" customHeight="1">
      <c r="A32" s="7" t="s">
        <v>124</v>
      </c>
      <c r="B32" s="7" t="s">
        <v>4</v>
      </c>
      <c r="C32" s="7" t="s">
        <v>4</v>
      </c>
      <c r="D32" s="7" t="s">
        <v>4</v>
      </c>
      <c r="E32" s="7" t="s">
        <v>4</v>
      </c>
      <c r="F32" s="7" t="s">
        <v>4</v>
      </c>
      <c r="G32" s="7" t="s">
        <v>4</v>
      </c>
      <c r="H32" s="5">
        <v>138706.44</v>
      </c>
      <c r="I32" s="5">
        <v>641584152.34000003</v>
      </c>
    </row>
    <row r="33" spans="1:10" ht="16.5" customHeight="1">
      <c r="A33" s="7" t="s">
        <v>125</v>
      </c>
      <c r="B33" s="7">
        <v>0</v>
      </c>
      <c r="C33" s="7" t="s">
        <v>4</v>
      </c>
      <c r="D33" s="7">
        <v>0</v>
      </c>
      <c r="E33" s="6">
        <v>164919122</v>
      </c>
      <c r="F33" s="7">
        <v>0</v>
      </c>
      <c r="G33" s="7">
        <v>0</v>
      </c>
      <c r="H33" s="6">
        <v>6601200</v>
      </c>
      <c r="I33" s="7">
        <v>0</v>
      </c>
    </row>
    <row r="34" spans="1:10" ht="16.5" customHeight="1">
      <c r="A34" s="7" t="s">
        <v>126</v>
      </c>
      <c r="B34" s="5">
        <v>1864130.72</v>
      </c>
      <c r="C34" s="5">
        <v>3109678.53</v>
      </c>
      <c r="D34" s="5">
        <v>7760552.7999999998</v>
      </c>
      <c r="E34" s="5">
        <v>171069209.30000001</v>
      </c>
      <c r="F34" s="5">
        <v>9236706.9199999999</v>
      </c>
      <c r="G34" s="5">
        <v>134741081.87</v>
      </c>
      <c r="H34" s="5">
        <v>175724547.09</v>
      </c>
      <c r="I34" s="5">
        <v>683942676.30999994</v>
      </c>
    </row>
    <row r="35" spans="1:10" ht="16.5" customHeight="1">
      <c r="A35" s="7" t="s">
        <v>127</v>
      </c>
      <c r="B35" s="5">
        <v>97076697.849999994</v>
      </c>
      <c r="C35" s="5">
        <v>16729885.41</v>
      </c>
      <c r="D35" s="5">
        <v>317760165.01999998</v>
      </c>
      <c r="E35" s="5">
        <v>502345717.86000001</v>
      </c>
      <c r="F35" s="5">
        <v>577831189.88999999</v>
      </c>
      <c r="G35" s="5">
        <v>365443613.26999998</v>
      </c>
      <c r="H35" s="5">
        <v>118271770.47</v>
      </c>
      <c r="I35" s="5">
        <v>75136080.859999999</v>
      </c>
    </row>
    <row r="36" spans="1:10" ht="16.5" customHeight="1">
      <c r="A36" s="7" t="s">
        <v>128</v>
      </c>
      <c r="B36" s="7" t="s">
        <v>4</v>
      </c>
      <c r="C36" s="6">
        <v>27773800</v>
      </c>
      <c r="D36" s="5">
        <v>27688945.300000001</v>
      </c>
      <c r="E36" s="5">
        <v>3367636.11</v>
      </c>
      <c r="F36" s="6">
        <v>3537660</v>
      </c>
      <c r="G36" s="5">
        <v>100968027.45</v>
      </c>
      <c r="H36" s="6">
        <v>154900000</v>
      </c>
      <c r="I36" s="6">
        <v>225885000</v>
      </c>
    </row>
    <row r="37" spans="1:10" ht="16.5" customHeight="1">
      <c r="A37" s="7" t="s">
        <v>129</v>
      </c>
      <c r="B37" s="7" t="s">
        <v>4</v>
      </c>
      <c r="C37" s="5">
        <v>-679332.14</v>
      </c>
      <c r="D37" s="6">
        <v>50000001</v>
      </c>
      <c r="E37" s="7" t="s">
        <v>4</v>
      </c>
      <c r="F37" s="6">
        <v>8699130</v>
      </c>
      <c r="G37" s="6">
        <v>2900870</v>
      </c>
      <c r="H37" s="7" t="s">
        <v>4</v>
      </c>
      <c r="I37" s="6">
        <v>92273600</v>
      </c>
    </row>
    <row r="38" spans="1:10" ht="16.5" customHeight="1">
      <c r="A38" s="7" t="s">
        <v>130</v>
      </c>
      <c r="B38" s="7">
        <v>0</v>
      </c>
      <c r="C38" s="7" t="s">
        <v>4</v>
      </c>
      <c r="D38" s="7">
        <v>0</v>
      </c>
      <c r="E38" s="7" t="s">
        <v>4</v>
      </c>
      <c r="F38" s="5">
        <v>30619810.870000001</v>
      </c>
      <c r="G38" s="7">
        <v>0</v>
      </c>
      <c r="H38" s="7">
        <v>0</v>
      </c>
      <c r="I38" s="7">
        <v>0</v>
      </c>
    </row>
    <row r="39" spans="1:10" ht="16.5" customHeight="1">
      <c r="A39" s="7" t="s">
        <v>131</v>
      </c>
      <c r="B39" s="5">
        <v>97076697.849999994</v>
      </c>
      <c r="C39" s="5">
        <v>43824353.270000003</v>
      </c>
      <c r="D39" s="5">
        <v>395449111.31999999</v>
      </c>
      <c r="E39" s="5">
        <v>505713353.97000003</v>
      </c>
      <c r="F39" s="5">
        <v>620687790.75999999</v>
      </c>
      <c r="G39" s="5">
        <v>469312510.72000003</v>
      </c>
      <c r="H39" s="5">
        <v>273171770.47000003</v>
      </c>
      <c r="I39" s="5">
        <v>393294680.86000001</v>
      </c>
    </row>
    <row r="40" spans="1:10" ht="16.5" customHeight="1">
      <c r="A40" s="7" t="s">
        <v>132</v>
      </c>
      <c r="B40" s="5">
        <v>-95212567.129999995</v>
      </c>
      <c r="C40" s="5">
        <v>-40714674.740000002</v>
      </c>
      <c r="D40" s="5">
        <v>-387688558.51999998</v>
      </c>
      <c r="E40" s="5">
        <v>-334644144.67000002</v>
      </c>
      <c r="F40" s="5">
        <v>-611451083.84000003</v>
      </c>
      <c r="G40" s="5">
        <v>-334571428.85000002</v>
      </c>
      <c r="H40" s="5">
        <v>-97447223.379999995</v>
      </c>
      <c r="I40" s="5">
        <v>290647995.44999999</v>
      </c>
    </row>
    <row r="41" spans="1:10" ht="16.5" customHeight="1">
      <c r="A41" s="32" t="s">
        <v>319</v>
      </c>
      <c r="B41" s="20">
        <f t="shared" ref="B41:I41" si="7">B19+B40</f>
        <v>196950132.94</v>
      </c>
      <c r="C41" s="20">
        <f t="shared" si="7"/>
        <v>19788448.719999999</v>
      </c>
      <c r="D41" s="20">
        <f t="shared" si="7"/>
        <v>419208319.49000001</v>
      </c>
      <c r="E41" s="20">
        <f t="shared" si="7"/>
        <v>125904662.64999998</v>
      </c>
      <c r="F41" s="20">
        <f t="shared" si="7"/>
        <v>-179367199.01000005</v>
      </c>
      <c r="G41" s="20">
        <f t="shared" si="7"/>
        <v>-782359535.95000005</v>
      </c>
      <c r="H41" s="20">
        <f t="shared" si="7"/>
        <v>697501687.87</v>
      </c>
      <c r="I41" s="20">
        <f t="shared" si="7"/>
        <v>632289582.33999991</v>
      </c>
      <c r="J41" s="40">
        <f>SUM(B41:I41)</f>
        <v>1129916099.0499997</v>
      </c>
    </row>
    <row r="42" spans="1:10" ht="16.5" customHeight="1">
      <c r="A42" s="9" t="s">
        <v>133</v>
      </c>
      <c r="B42" s="7"/>
      <c r="C42" s="7"/>
      <c r="D42" s="7"/>
      <c r="E42" s="7"/>
      <c r="F42" s="7"/>
      <c r="G42" s="7"/>
      <c r="H42" s="7"/>
      <c r="I42" s="7"/>
    </row>
    <row r="43" spans="1:10" ht="16.5" customHeight="1">
      <c r="A43" s="7" t="s">
        <v>134</v>
      </c>
      <c r="B43" s="5">
        <v>15529802.59</v>
      </c>
      <c r="C43" s="7" t="s">
        <v>4</v>
      </c>
      <c r="D43" s="6">
        <v>1366120000</v>
      </c>
      <c r="E43" s="7" t="s">
        <v>4</v>
      </c>
      <c r="F43" s="7" t="s">
        <v>4</v>
      </c>
      <c r="G43" s="7" t="s">
        <v>4</v>
      </c>
      <c r="H43" s="7" t="s">
        <v>4</v>
      </c>
      <c r="I43" s="7" t="s">
        <v>4</v>
      </c>
    </row>
    <row r="44" spans="1:10" ht="16.5" customHeight="1">
      <c r="A44" s="7" t="s">
        <v>135</v>
      </c>
      <c r="B44" s="7" t="s">
        <v>4</v>
      </c>
      <c r="C44" s="7" t="s">
        <v>4</v>
      </c>
      <c r="D44" s="7" t="s">
        <v>4</v>
      </c>
      <c r="E44" s="7" t="s">
        <v>4</v>
      </c>
      <c r="F44" s="7" t="s">
        <v>4</v>
      </c>
      <c r="G44" s="7" t="s">
        <v>4</v>
      </c>
      <c r="H44" s="7" t="s">
        <v>4</v>
      </c>
      <c r="I44" s="7" t="s">
        <v>4</v>
      </c>
    </row>
    <row r="45" spans="1:10" ht="16.5" customHeight="1">
      <c r="A45" s="7" t="s">
        <v>136</v>
      </c>
      <c r="B45" s="6">
        <v>12700000</v>
      </c>
      <c r="C45" s="6">
        <v>45000000</v>
      </c>
      <c r="D45" s="6">
        <v>133400000</v>
      </c>
      <c r="E45" s="6">
        <v>272500000</v>
      </c>
      <c r="F45" s="6">
        <v>10000000</v>
      </c>
      <c r="G45" s="6">
        <v>10000000</v>
      </c>
      <c r="H45" s="6">
        <v>10000000</v>
      </c>
      <c r="I45" s="6">
        <v>10000000</v>
      </c>
    </row>
    <row r="46" spans="1:10" ht="16.5" customHeight="1">
      <c r="A46" s="7" t="s">
        <v>137</v>
      </c>
      <c r="B46" s="6">
        <v>11197670</v>
      </c>
      <c r="C46" s="7" t="s">
        <v>4</v>
      </c>
      <c r="D46" s="7">
        <v>0</v>
      </c>
      <c r="E46" s="7" t="s">
        <v>4</v>
      </c>
      <c r="F46" s="7">
        <v>0</v>
      </c>
      <c r="G46" s="7">
        <v>0</v>
      </c>
      <c r="H46" s="7">
        <v>0</v>
      </c>
      <c r="I46" s="5">
        <v>5387629.4000000004</v>
      </c>
    </row>
    <row r="47" spans="1:10" ht="16.5" customHeight="1">
      <c r="A47" s="7" t="s">
        <v>138</v>
      </c>
      <c r="B47" s="7" t="s">
        <v>4</v>
      </c>
      <c r="C47" s="7" t="s">
        <v>4</v>
      </c>
      <c r="D47" s="7" t="s">
        <v>4</v>
      </c>
      <c r="E47" s="7" t="s">
        <v>4</v>
      </c>
      <c r="F47" s="7" t="s">
        <v>4</v>
      </c>
      <c r="G47" s="7" t="s">
        <v>4</v>
      </c>
      <c r="H47" s="7" t="s">
        <v>4</v>
      </c>
      <c r="I47" s="7" t="s">
        <v>4</v>
      </c>
    </row>
    <row r="48" spans="1:10" ht="16.5" customHeight="1">
      <c r="A48" s="7" t="s">
        <v>139</v>
      </c>
      <c r="B48" s="5">
        <v>39427472.590000004</v>
      </c>
      <c r="C48" s="6">
        <v>45000000</v>
      </c>
      <c r="D48" s="6">
        <v>1499520000</v>
      </c>
      <c r="E48" s="6">
        <v>272500000</v>
      </c>
      <c r="F48" s="6">
        <v>10000000</v>
      </c>
      <c r="G48" s="6">
        <v>10000000</v>
      </c>
      <c r="H48" s="6">
        <v>10000000</v>
      </c>
      <c r="I48" s="5">
        <v>15387629.4</v>
      </c>
    </row>
    <row r="49" spans="1:9" ht="16.5" customHeight="1">
      <c r="A49" s="7" t="s">
        <v>140</v>
      </c>
      <c r="B49" s="6">
        <v>10546800</v>
      </c>
      <c r="C49" s="6">
        <v>10000000</v>
      </c>
      <c r="D49" s="6">
        <v>188700000</v>
      </c>
      <c r="E49" s="6">
        <v>283900000</v>
      </c>
      <c r="F49" s="6">
        <v>10000000</v>
      </c>
      <c r="G49" s="6">
        <v>10000000</v>
      </c>
      <c r="H49" s="6">
        <v>10000000</v>
      </c>
      <c r="I49" s="6">
        <v>10000000</v>
      </c>
    </row>
    <row r="50" spans="1:9" ht="16.5" customHeight="1">
      <c r="A50" s="7" t="s">
        <v>141</v>
      </c>
      <c r="B50" s="7" t="s">
        <v>4</v>
      </c>
      <c r="C50" s="7" t="s">
        <v>4</v>
      </c>
      <c r="D50" s="7" t="s">
        <v>4</v>
      </c>
      <c r="E50" s="7" t="s">
        <v>4</v>
      </c>
      <c r="F50" s="7" t="s">
        <v>4</v>
      </c>
      <c r="G50" s="7" t="s">
        <v>4</v>
      </c>
      <c r="H50" s="7" t="s">
        <v>4</v>
      </c>
      <c r="I50" s="7" t="s">
        <v>4</v>
      </c>
    </row>
    <row r="51" spans="1:9" ht="16.5" customHeight="1">
      <c r="A51" s="7" t="s">
        <v>142</v>
      </c>
      <c r="B51" s="7" t="s">
        <v>4</v>
      </c>
      <c r="C51" s="7" t="s">
        <v>4</v>
      </c>
      <c r="D51" s="7" t="s">
        <v>4</v>
      </c>
      <c r="E51" s="7" t="s">
        <v>4</v>
      </c>
      <c r="F51" s="7" t="s">
        <v>4</v>
      </c>
      <c r="G51" s="7" t="s">
        <v>4</v>
      </c>
      <c r="H51" s="7" t="s">
        <v>4</v>
      </c>
      <c r="I51" s="7" t="s">
        <v>4</v>
      </c>
    </row>
    <row r="52" spans="1:9" ht="16.5" customHeight="1">
      <c r="A52" s="7" t="s">
        <v>143</v>
      </c>
      <c r="B52" s="5">
        <v>437218685.17000002</v>
      </c>
      <c r="C52" s="5">
        <v>573537771.45000005</v>
      </c>
      <c r="D52" s="5">
        <v>961801675.71000004</v>
      </c>
      <c r="E52" s="5">
        <v>1092982431.2</v>
      </c>
      <c r="F52" s="5">
        <v>1314954087.78</v>
      </c>
      <c r="G52" s="5">
        <v>1589571630.02</v>
      </c>
      <c r="H52" s="5">
        <v>1695036883.8199999</v>
      </c>
      <c r="I52" s="5">
        <v>1903676239.3900001</v>
      </c>
    </row>
    <row r="53" spans="1:9" ht="16.5" customHeight="1">
      <c r="A53" s="7" t="s">
        <v>144</v>
      </c>
      <c r="B53" s="5">
        <v>65438835.549999997</v>
      </c>
      <c r="C53" s="5">
        <v>64734862.950000003</v>
      </c>
      <c r="D53" s="5">
        <v>257990092.28</v>
      </c>
      <c r="E53" s="5">
        <v>450293314.85000002</v>
      </c>
      <c r="F53" s="5">
        <v>119071989.73</v>
      </c>
      <c r="G53" s="5">
        <v>80057360.959999993</v>
      </c>
      <c r="H53" s="5">
        <v>121851538.53</v>
      </c>
      <c r="I53" s="5">
        <v>324462446.41000003</v>
      </c>
    </row>
    <row r="54" spans="1:9" ht="16.5" customHeight="1">
      <c r="A54" s="7" t="s">
        <v>145</v>
      </c>
      <c r="B54" s="5">
        <v>-26011362.960000001</v>
      </c>
      <c r="C54" s="5">
        <v>-19734862.949999999</v>
      </c>
      <c r="D54" s="5">
        <v>1241529907.72</v>
      </c>
      <c r="E54" s="5">
        <v>-177793314.84999999</v>
      </c>
      <c r="F54" s="5">
        <v>-109071989.73</v>
      </c>
      <c r="G54" s="5">
        <v>-70057360.959999993</v>
      </c>
      <c r="H54" s="5">
        <v>-111851538.53</v>
      </c>
      <c r="I54" s="5">
        <v>-309074817.00999999</v>
      </c>
    </row>
    <row r="55" spans="1:9" ht="16.5" customHeight="1">
      <c r="A55" s="7" t="s">
        <v>146</v>
      </c>
      <c r="B55" s="7"/>
      <c r="C55" s="7"/>
      <c r="D55" s="7"/>
      <c r="E55" s="7"/>
      <c r="F55" s="7"/>
      <c r="G55" s="7"/>
      <c r="H55" s="7"/>
      <c r="I55" s="7"/>
    </row>
    <row r="56" spans="1:9" ht="16.5" customHeight="1">
      <c r="A56" s="7" t="s">
        <v>147</v>
      </c>
      <c r="B56" s="7" t="s">
        <v>4</v>
      </c>
      <c r="C56" s="7" t="s">
        <v>4</v>
      </c>
      <c r="D56" s="7" t="s">
        <v>4</v>
      </c>
      <c r="E56" s="5">
        <v>130970.73</v>
      </c>
      <c r="F56" s="5">
        <v>-176509.77</v>
      </c>
      <c r="G56" s="5">
        <v>165832.5</v>
      </c>
      <c r="H56" s="5">
        <v>-27537.88</v>
      </c>
      <c r="I56" s="5">
        <v>-1327726.07</v>
      </c>
    </row>
    <row r="57" spans="1:9" ht="16.5" customHeight="1">
      <c r="A57" s="7" t="s">
        <v>148</v>
      </c>
      <c r="B57" s="5">
        <v>170938769.97999999</v>
      </c>
      <c r="C57" s="5">
        <v>53585.77</v>
      </c>
      <c r="D57" s="5">
        <v>1660738227.21</v>
      </c>
      <c r="E57" s="5">
        <v>-51757681.469999999</v>
      </c>
      <c r="F57" s="5">
        <v>-288615698.50999999</v>
      </c>
      <c r="G57" s="5">
        <v>-852251064.40999997</v>
      </c>
      <c r="H57" s="5">
        <v>585622611.46000004</v>
      </c>
      <c r="I57" s="5">
        <v>321887039.25999999</v>
      </c>
    </row>
    <row r="58" spans="1:9" ht="16.5" customHeight="1">
      <c r="A58" s="7" t="s">
        <v>149</v>
      </c>
      <c r="B58" s="7" t="s">
        <v>4</v>
      </c>
      <c r="C58" s="5">
        <v>643696901.25999999</v>
      </c>
      <c r="D58" s="5">
        <v>674595767.12</v>
      </c>
      <c r="E58" s="5">
        <v>2335333994.3299999</v>
      </c>
      <c r="F58" s="5">
        <v>2283576312.8600001</v>
      </c>
      <c r="G58" s="5">
        <v>1994960614.3499999</v>
      </c>
      <c r="H58" s="5">
        <v>1142709549.9400001</v>
      </c>
      <c r="I58" s="5">
        <v>1761064510.3399999</v>
      </c>
    </row>
    <row r="59" spans="1:9" ht="16.5" customHeight="1">
      <c r="A59" s="7" t="s">
        <v>150</v>
      </c>
      <c r="B59" s="7" t="s">
        <v>4</v>
      </c>
      <c r="C59" s="5">
        <v>643750487.02999997</v>
      </c>
      <c r="D59" s="5">
        <v>2335333994.3299999</v>
      </c>
      <c r="E59" s="5">
        <v>2283576312.8600001</v>
      </c>
      <c r="F59" s="5">
        <v>1994960614.3499999</v>
      </c>
      <c r="G59" s="5">
        <v>1142709549.9400001</v>
      </c>
      <c r="H59" s="5">
        <v>1728332161.4000001</v>
      </c>
      <c r="I59" s="5">
        <v>2082951549.5999999</v>
      </c>
    </row>
    <row r="60" spans="1:9" ht="16.5" customHeight="1">
      <c r="A60" s="7" t="s">
        <v>151</v>
      </c>
      <c r="B60" s="7"/>
      <c r="C60" s="7"/>
      <c r="D60" s="7"/>
      <c r="E60" s="7"/>
      <c r="F60" s="7"/>
      <c r="G60" s="7"/>
      <c r="H60" s="7"/>
      <c r="I60" s="7"/>
    </row>
    <row r="61" spans="1:9" ht="16.5" customHeight="1">
      <c r="A61" s="7" t="s">
        <v>152</v>
      </c>
      <c r="B61" s="7"/>
      <c r="C61" s="7"/>
      <c r="D61" s="7"/>
      <c r="E61" s="7"/>
      <c r="F61" s="7"/>
      <c r="G61" s="7"/>
      <c r="H61" s="7"/>
      <c r="I61" s="7"/>
    </row>
    <row r="62" spans="1:9" ht="16.5" customHeight="1">
      <c r="A62" s="7" t="s">
        <v>153</v>
      </c>
      <c r="B62" s="5">
        <v>276395341.08999997</v>
      </c>
      <c r="C62" s="5">
        <v>338180968.38</v>
      </c>
      <c r="D62" s="5">
        <v>463531822.92000002</v>
      </c>
      <c r="E62" s="5">
        <v>609195227.51999998</v>
      </c>
      <c r="F62" s="5">
        <v>926343505.55999994</v>
      </c>
      <c r="G62" s="5">
        <v>1210907807.6900001</v>
      </c>
      <c r="H62" s="5">
        <v>1582515843.4100001</v>
      </c>
      <c r="I62" s="5">
        <v>2321453787.1700001</v>
      </c>
    </row>
    <row r="63" spans="1:9" ht="16.5" customHeight="1">
      <c r="A63" s="7" t="s">
        <v>154</v>
      </c>
      <c r="B63" s="7" t="s">
        <v>4</v>
      </c>
      <c r="C63" s="5">
        <v>84743328.989999995</v>
      </c>
      <c r="D63" s="5">
        <v>38131322.520000003</v>
      </c>
      <c r="E63" s="5">
        <v>5984953.4900000002</v>
      </c>
      <c r="F63" s="5">
        <v>6501916.4900000002</v>
      </c>
      <c r="G63" s="5">
        <v>8677900.1999999993</v>
      </c>
      <c r="H63" s="5">
        <v>10152601.109999999</v>
      </c>
      <c r="I63" s="5">
        <v>183668627.63</v>
      </c>
    </row>
    <row r="64" spans="1:9" ht="16.5" customHeight="1">
      <c r="A64" s="7" t="s">
        <v>155</v>
      </c>
      <c r="B64" s="19">
        <v>23379268.27</v>
      </c>
      <c r="C64" s="5">
        <v>25461864.469999999</v>
      </c>
      <c r="D64" s="5">
        <v>29559384.719999999</v>
      </c>
      <c r="E64" s="5">
        <v>25600067.239999998</v>
      </c>
      <c r="F64" s="5">
        <v>25759041.079999998</v>
      </c>
      <c r="G64" s="5">
        <v>28714175.84</v>
      </c>
      <c r="H64" s="5">
        <v>59265203.850000001</v>
      </c>
      <c r="I64" s="5">
        <v>77874788.040000007</v>
      </c>
    </row>
    <row r="65" spans="1:9" ht="16.5" customHeight="1">
      <c r="A65" s="7" t="s">
        <v>156</v>
      </c>
      <c r="B65" s="5">
        <v>2363392.69</v>
      </c>
      <c r="C65" s="5">
        <v>2254620.7999999998</v>
      </c>
      <c r="D65" s="5">
        <v>2561989.87</v>
      </c>
      <c r="E65" s="5">
        <v>5304855.1500000004</v>
      </c>
      <c r="F65" s="5">
        <v>8165230.7699999996</v>
      </c>
      <c r="G65" s="5">
        <v>6662933.7699999996</v>
      </c>
      <c r="H65" s="5">
        <v>8524243.9299999997</v>
      </c>
      <c r="I65" s="5">
        <v>8196345.4100000001</v>
      </c>
    </row>
    <row r="66" spans="1:9" ht="16.5" customHeight="1">
      <c r="A66" s="7" t="s">
        <v>157</v>
      </c>
      <c r="B66" s="5">
        <v>2599982.7200000002</v>
      </c>
      <c r="C66" s="5">
        <v>4405274.74</v>
      </c>
      <c r="D66" s="5">
        <v>4630420.95</v>
      </c>
      <c r="E66" s="5">
        <v>4364323.07</v>
      </c>
      <c r="F66" s="5">
        <v>3890230.03</v>
      </c>
      <c r="G66" s="5">
        <v>3158074.89</v>
      </c>
      <c r="H66" s="5">
        <v>22021678.699999999</v>
      </c>
      <c r="I66" s="5">
        <v>5821738.2800000003</v>
      </c>
    </row>
    <row r="67" spans="1:9" ht="16.5" customHeight="1">
      <c r="A67" s="7" t="s">
        <v>158</v>
      </c>
      <c r="B67" s="5">
        <v>-1564723.24</v>
      </c>
      <c r="C67" s="7" t="s">
        <v>4</v>
      </c>
      <c r="D67" s="7" t="s">
        <v>4</v>
      </c>
      <c r="E67" s="7" t="s">
        <v>4</v>
      </c>
      <c r="F67" s="7" t="s">
        <v>4</v>
      </c>
      <c r="G67" s="7" t="s">
        <v>4</v>
      </c>
      <c r="H67" s="7" t="s">
        <v>4</v>
      </c>
      <c r="I67" s="7" t="s">
        <v>4</v>
      </c>
    </row>
    <row r="68" spans="1:9" ht="16.5" customHeight="1">
      <c r="A68" s="7" t="s">
        <v>159</v>
      </c>
      <c r="B68" s="5">
        <v>-577268.12</v>
      </c>
      <c r="C68" s="7" t="s">
        <v>4</v>
      </c>
      <c r="D68" s="7" t="s">
        <v>4</v>
      </c>
      <c r="E68" s="7" t="s">
        <v>4</v>
      </c>
      <c r="F68" s="7" t="s">
        <v>4</v>
      </c>
      <c r="G68" s="7" t="s">
        <v>4</v>
      </c>
      <c r="H68" s="7" t="s">
        <v>4</v>
      </c>
      <c r="I68" s="7" t="s">
        <v>4</v>
      </c>
    </row>
    <row r="69" spans="1:9" ht="16.5" customHeight="1">
      <c r="A69" s="7" t="s">
        <v>160</v>
      </c>
      <c r="B69" s="5">
        <v>569766.85</v>
      </c>
      <c r="C69" s="5">
        <v>330260.09000000003</v>
      </c>
      <c r="D69" s="5">
        <v>222787.82</v>
      </c>
      <c r="E69" s="5">
        <v>-77539.679999999993</v>
      </c>
      <c r="F69" s="5">
        <v>-38561.769999999997</v>
      </c>
      <c r="G69" s="5">
        <v>-14694459.17</v>
      </c>
      <c r="H69" s="5">
        <v>274752.93</v>
      </c>
      <c r="I69" s="5">
        <v>-6670672.4199999999</v>
      </c>
    </row>
    <row r="70" spans="1:9" ht="16.5" customHeight="1">
      <c r="A70" s="7" t="s">
        <v>161</v>
      </c>
      <c r="B70" s="7" t="s">
        <v>4</v>
      </c>
      <c r="C70" s="7" t="s">
        <v>4</v>
      </c>
      <c r="D70" s="5">
        <v>-158997.32999999999</v>
      </c>
      <c r="E70" s="5">
        <v>359442.08</v>
      </c>
      <c r="F70" s="5">
        <v>187509.51</v>
      </c>
      <c r="G70" s="5">
        <v>-115494.79</v>
      </c>
      <c r="H70" s="7" t="s">
        <v>4</v>
      </c>
      <c r="I70" s="7" t="s">
        <v>4</v>
      </c>
    </row>
    <row r="71" spans="1:9" ht="16.5" customHeight="1">
      <c r="A71" s="7" t="s">
        <v>162</v>
      </c>
      <c r="B71" s="7" t="s">
        <v>4</v>
      </c>
      <c r="C71" s="7" t="s">
        <v>4</v>
      </c>
      <c r="D71" s="7" t="s">
        <v>4</v>
      </c>
      <c r="E71" s="7" t="s">
        <v>4</v>
      </c>
      <c r="F71" s="7" t="s">
        <v>4</v>
      </c>
      <c r="G71" s="7" t="s">
        <v>4</v>
      </c>
      <c r="H71" s="7" t="s">
        <v>4</v>
      </c>
      <c r="I71" s="7" t="s">
        <v>4</v>
      </c>
    </row>
    <row r="72" spans="1:9" ht="16.5" customHeight="1">
      <c r="A72" s="7" t="s">
        <v>89</v>
      </c>
      <c r="B72" s="6">
        <v>581000</v>
      </c>
      <c r="C72" s="5">
        <v>7989587.1699999999</v>
      </c>
      <c r="D72" s="5">
        <v>8349321.5199999996</v>
      </c>
      <c r="E72" s="5">
        <v>3505013.21</v>
      </c>
      <c r="F72" s="6">
        <v>477900</v>
      </c>
      <c r="G72" s="5">
        <v>617818.35</v>
      </c>
      <c r="H72" s="5">
        <v>768901.91</v>
      </c>
      <c r="I72" s="5">
        <v>725222.13</v>
      </c>
    </row>
    <row r="73" spans="1:9" ht="16.5" customHeight="1">
      <c r="A73" s="7" t="s">
        <v>163</v>
      </c>
      <c r="B73" s="5">
        <v>-385650.67</v>
      </c>
      <c r="C73" s="5">
        <v>-2558384.2999999998</v>
      </c>
      <c r="D73" s="5">
        <v>-5612185.6200000001</v>
      </c>
      <c r="E73" s="5">
        <v>-4049721.21</v>
      </c>
      <c r="F73" s="5">
        <v>-7998868.4199999999</v>
      </c>
      <c r="G73" s="5">
        <v>-16825709.870000001</v>
      </c>
      <c r="H73" s="5">
        <v>-669973.47</v>
      </c>
      <c r="I73" s="5">
        <v>-684864992.02999997</v>
      </c>
    </row>
    <row r="74" spans="1:9" ht="16.5" customHeight="1">
      <c r="A74" s="7" t="s">
        <v>164</v>
      </c>
      <c r="B74" s="7" t="s">
        <v>4</v>
      </c>
      <c r="C74" s="5">
        <v>-14370465.18</v>
      </c>
      <c r="D74" s="5">
        <v>-17642361.379999999</v>
      </c>
      <c r="E74" s="5">
        <v>-14632458.890000001</v>
      </c>
      <c r="F74" s="5">
        <v>-15413425.619999999</v>
      </c>
      <c r="G74" s="5">
        <v>75011.11</v>
      </c>
      <c r="H74" s="5">
        <v>-10655820.710000001</v>
      </c>
      <c r="I74" s="5">
        <v>-54386661.530000001</v>
      </c>
    </row>
    <row r="75" spans="1:9" ht="16.5" customHeight="1">
      <c r="A75" s="7" t="s">
        <v>165</v>
      </c>
      <c r="B75" s="7" t="s">
        <v>4</v>
      </c>
      <c r="C75" s="5">
        <v>1406010.3</v>
      </c>
      <c r="D75" s="7" t="s">
        <v>4</v>
      </c>
      <c r="E75" s="7" t="s">
        <v>4</v>
      </c>
      <c r="F75" s="7" t="s">
        <v>4</v>
      </c>
      <c r="G75" s="7" t="s">
        <v>4</v>
      </c>
      <c r="H75" s="7" t="s">
        <v>4</v>
      </c>
      <c r="I75" s="7" t="s">
        <v>4</v>
      </c>
    </row>
    <row r="76" spans="1:9" ht="16.5" customHeight="1">
      <c r="A76" s="7" t="s">
        <v>166</v>
      </c>
      <c r="B76" s="5">
        <v>-151999672.62</v>
      </c>
      <c r="C76" s="5">
        <v>-368670353.5</v>
      </c>
      <c r="D76" s="5">
        <v>-255175393.78</v>
      </c>
      <c r="E76" s="5">
        <v>-351822742.20999998</v>
      </c>
      <c r="F76" s="5">
        <v>-1072977543.27</v>
      </c>
      <c r="G76" s="5">
        <v>-807063016.72000003</v>
      </c>
      <c r="H76" s="5">
        <v>-822791920.92999995</v>
      </c>
      <c r="I76" s="5">
        <v>-1118629380.49</v>
      </c>
    </row>
    <row r="77" spans="1:9" ht="16.5" customHeight="1">
      <c r="A77" s="7" t="s">
        <v>167</v>
      </c>
      <c r="B77" s="5">
        <v>-199785965.43000001</v>
      </c>
      <c r="C77" s="5">
        <v>-364423960.81</v>
      </c>
      <c r="D77" s="5">
        <v>281145501.58999997</v>
      </c>
      <c r="E77" s="5">
        <v>-262981887.47</v>
      </c>
      <c r="F77" s="5">
        <v>-306086832.43000001</v>
      </c>
      <c r="G77" s="5">
        <v>-1184090575.8099999</v>
      </c>
      <c r="H77" s="5">
        <v>-148891381.69</v>
      </c>
      <c r="I77" s="5">
        <v>-1265418110.5599999</v>
      </c>
    </row>
    <row r="78" spans="1:9" ht="16.5" customHeight="1">
      <c r="A78" s="7" t="s">
        <v>168</v>
      </c>
      <c r="B78" s="5">
        <v>333231643.19</v>
      </c>
      <c r="C78" s="5">
        <v>345754372.31</v>
      </c>
      <c r="D78" s="5">
        <v>257353264.21000001</v>
      </c>
      <c r="E78" s="5">
        <v>439799275.01999998</v>
      </c>
      <c r="F78" s="5">
        <v>863273782.89999998</v>
      </c>
      <c r="G78" s="5">
        <v>317149253.43000001</v>
      </c>
      <c r="H78" s="5">
        <v>113687668.69</v>
      </c>
      <c r="I78" s="5">
        <v>899097214.72000003</v>
      </c>
    </row>
    <row r="79" spans="1:9" ht="16.5" customHeight="1">
      <c r="A79" s="7" t="s">
        <v>76</v>
      </c>
      <c r="B79" s="7" t="s">
        <v>4</v>
      </c>
      <c r="C79" s="7" t="s">
        <v>4</v>
      </c>
      <c r="D79" s="7" t="s">
        <v>4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4</v>
      </c>
    </row>
    <row r="80" spans="1:9" ht="16.5" customHeight="1">
      <c r="A80" s="7" t="s">
        <v>169</v>
      </c>
      <c r="B80" s="7">
        <v>0</v>
      </c>
      <c r="C80" s="7" t="s">
        <v>4</v>
      </c>
      <c r="D80" s="7">
        <v>0</v>
      </c>
      <c r="E80" s="7" t="s">
        <v>4</v>
      </c>
      <c r="F80" s="7">
        <v>0</v>
      </c>
      <c r="G80" s="5">
        <v>-961826.02</v>
      </c>
      <c r="H80" s="5">
        <v>-19252886.48</v>
      </c>
      <c r="I80" s="5">
        <v>-25226319.460000001</v>
      </c>
    </row>
    <row r="81" spans="1:9" ht="16.5" customHeight="1">
      <c r="A81" s="7" t="s">
        <v>118</v>
      </c>
      <c r="B81" s="5">
        <v>292162700.06999999</v>
      </c>
      <c r="C81" s="5">
        <v>60503123.460000001</v>
      </c>
      <c r="D81" s="5">
        <v>806896878.00999999</v>
      </c>
      <c r="E81" s="5">
        <v>460548807.31999999</v>
      </c>
      <c r="F81" s="5">
        <v>432083884.82999998</v>
      </c>
      <c r="G81" s="5">
        <v>-447788107.10000002</v>
      </c>
      <c r="H81" s="5">
        <v>794948911.25</v>
      </c>
      <c r="I81" s="5">
        <v>341641586.88999999</v>
      </c>
    </row>
    <row r="82" spans="1:9" ht="16.5" customHeight="1">
      <c r="A82" s="7" t="s">
        <v>170</v>
      </c>
      <c r="B82" s="7" t="s">
        <v>4</v>
      </c>
      <c r="C82" s="7" t="s">
        <v>4</v>
      </c>
      <c r="D82" s="7" t="s">
        <v>4</v>
      </c>
      <c r="E82" s="7" t="s">
        <v>4</v>
      </c>
      <c r="F82" s="7" t="s">
        <v>4</v>
      </c>
      <c r="G82" s="7" t="s">
        <v>4</v>
      </c>
      <c r="H82" s="7" t="s">
        <v>4</v>
      </c>
      <c r="I82" s="7" t="s">
        <v>4</v>
      </c>
    </row>
    <row r="83" spans="1:9" ht="16.5" customHeight="1">
      <c r="A83" s="7" t="s">
        <v>171</v>
      </c>
      <c r="B83" s="7" t="s">
        <v>4</v>
      </c>
      <c r="C83" s="7" t="s">
        <v>4</v>
      </c>
      <c r="D83" s="7" t="s">
        <v>4</v>
      </c>
      <c r="E83" s="7" t="s">
        <v>4</v>
      </c>
      <c r="F83" s="7" t="s">
        <v>4</v>
      </c>
      <c r="G83" s="7" t="s">
        <v>4</v>
      </c>
      <c r="H83" s="7" t="s">
        <v>4</v>
      </c>
      <c r="I83" s="7" t="s">
        <v>4</v>
      </c>
    </row>
    <row r="84" spans="1:9" ht="16.5" customHeight="1">
      <c r="A84" s="7" t="s">
        <v>172</v>
      </c>
      <c r="B84" s="7" t="s">
        <v>4</v>
      </c>
      <c r="C84" s="7" t="s">
        <v>4</v>
      </c>
      <c r="D84" s="7" t="s">
        <v>4</v>
      </c>
      <c r="E84" s="7" t="s">
        <v>4</v>
      </c>
      <c r="F84" s="7" t="s">
        <v>4</v>
      </c>
      <c r="G84" s="7" t="s">
        <v>4</v>
      </c>
      <c r="H84" s="7" t="s">
        <v>4</v>
      </c>
      <c r="I84" s="7" t="s">
        <v>4</v>
      </c>
    </row>
    <row r="85" spans="1:9" ht="16.5" customHeight="1">
      <c r="A85" s="7" t="s">
        <v>173</v>
      </c>
      <c r="B85" s="7"/>
      <c r="C85" s="7"/>
      <c r="D85" s="7"/>
      <c r="E85" s="7"/>
      <c r="F85" s="7"/>
      <c r="G85" s="7"/>
      <c r="H85" s="7"/>
      <c r="I85" s="7"/>
    </row>
    <row r="86" spans="1:9" ht="16.5" customHeight="1">
      <c r="A86" s="7" t="s">
        <v>174</v>
      </c>
      <c r="B86" s="5">
        <v>643696901.25999999</v>
      </c>
      <c r="C86" s="5">
        <v>643750487.02999997</v>
      </c>
      <c r="D86" s="5">
        <v>2335333994.3299999</v>
      </c>
      <c r="E86" s="5">
        <v>2283576312.8600001</v>
      </c>
      <c r="F86" s="5">
        <v>1994960614.3499999</v>
      </c>
      <c r="G86" s="5">
        <v>1142709549.9400001</v>
      </c>
      <c r="H86" s="5">
        <v>1728332161.4000001</v>
      </c>
      <c r="I86" s="5">
        <v>2082951549.5999999</v>
      </c>
    </row>
    <row r="87" spans="1:9" ht="16.5" customHeight="1">
      <c r="A87" s="7" t="s">
        <v>175</v>
      </c>
      <c r="B87" s="5">
        <v>472758131.27999997</v>
      </c>
      <c r="C87" s="5">
        <v>643696901.25999999</v>
      </c>
      <c r="D87" s="5">
        <v>674595767.12</v>
      </c>
      <c r="E87" s="5">
        <v>2335333994.3299999</v>
      </c>
      <c r="F87" s="5">
        <v>2283576312.8600001</v>
      </c>
      <c r="G87" s="5">
        <v>1994960614.3499999</v>
      </c>
      <c r="H87" s="5">
        <v>1142709549.9400001</v>
      </c>
      <c r="I87" s="5">
        <v>1761064510.3399999</v>
      </c>
    </row>
    <row r="88" spans="1:9" ht="16.5" customHeight="1">
      <c r="A88" s="7" t="s">
        <v>176</v>
      </c>
      <c r="B88" s="7" t="s">
        <v>4</v>
      </c>
      <c r="C88" s="7" t="s">
        <v>4</v>
      </c>
      <c r="D88" s="7" t="s">
        <v>4</v>
      </c>
      <c r="E88" s="7" t="s">
        <v>4</v>
      </c>
      <c r="F88" s="7" t="s">
        <v>4</v>
      </c>
      <c r="G88" s="7" t="s">
        <v>4</v>
      </c>
      <c r="H88" s="7" t="s">
        <v>4</v>
      </c>
      <c r="I88" s="7" t="s">
        <v>4</v>
      </c>
    </row>
    <row r="89" spans="1:9" ht="16.5" customHeight="1">
      <c r="A89" s="7" t="s">
        <v>177</v>
      </c>
      <c r="B89" s="7" t="s">
        <v>4</v>
      </c>
      <c r="C89" s="7" t="s">
        <v>4</v>
      </c>
      <c r="D89" s="7" t="s">
        <v>4</v>
      </c>
      <c r="E89" s="7" t="s">
        <v>4</v>
      </c>
      <c r="F89" s="7" t="s">
        <v>4</v>
      </c>
      <c r="G89" s="7" t="s">
        <v>4</v>
      </c>
      <c r="H89" s="7" t="s">
        <v>4</v>
      </c>
      <c r="I89" s="7" t="s">
        <v>4</v>
      </c>
    </row>
    <row r="90" spans="1:9" ht="16.5" customHeight="1">
      <c r="A90" s="7" t="s">
        <v>148</v>
      </c>
      <c r="B90" s="5">
        <v>170938769.97999999</v>
      </c>
      <c r="C90" s="5">
        <v>53585.77</v>
      </c>
      <c r="D90" s="5">
        <v>1660738227.21</v>
      </c>
      <c r="E90" s="5">
        <v>-51757681.469999999</v>
      </c>
      <c r="F90" s="5">
        <v>-288615698.50999999</v>
      </c>
      <c r="G90" s="5">
        <v>-852251064.40999997</v>
      </c>
      <c r="H90" s="5">
        <v>585622611.46000004</v>
      </c>
      <c r="I90" s="5">
        <v>321887039.25999999</v>
      </c>
    </row>
  </sheetData>
  <mergeCells count="8">
    <mergeCell ref="D30:D31"/>
    <mergeCell ref="B30:B31"/>
    <mergeCell ref="C30:C31"/>
    <mergeCell ref="I30:I31"/>
    <mergeCell ref="G30:G31"/>
    <mergeCell ref="F30:F31"/>
    <mergeCell ref="H30:H31"/>
    <mergeCell ref="E30:E3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4"/>
  <sheetViews>
    <sheetView topLeftCell="A10" workbookViewId="0">
      <selection activeCell="B18" sqref="B18"/>
    </sheetView>
  </sheetViews>
  <sheetFormatPr defaultRowHeight="12"/>
  <cols>
    <col min="1" max="1" width="37.5" style="1" customWidth="1"/>
    <col min="2" max="9" width="11" style="1" customWidth="1"/>
    <col min="10" max="16384" width="9" style="1"/>
  </cols>
  <sheetData>
    <row r="1" spans="1:9">
      <c r="A1" s="14" t="s">
        <v>178</v>
      </c>
      <c r="B1" s="12">
        <v>39082</v>
      </c>
      <c r="C1" s="12">
        <v>39447</v>
      </c>
      <c r="D1" s="12">
        <v>39813</v>
      </c>
      <c r="E1" s="12">
        <v>40178</v>
      </c>
      <c r="F1" s="12">
        <v>40543</v>
      </c>
      <c r="G1" s="12">
        <v>40908</v>
      </c>
      <c r="H1" s="12">
        <v>41274</v>
      </c>
      <c r="I1" s="12">
        <v>41639</v>
      </c>
    </row>
    <row r="2" spans="1:9">
      <c r="A2" s="38" t="s">
        <v>179</v>
      </c>
      <c r="B2" s="38"/>
      <c r="C2" s="11"/>
      <c r="D2" s="11"/>
      <c r="E2" s="11"/>
      <c r="F2" s="11"/>
      <c r="G2" s="11"/>
      <c r="H2" s="11"/>
      <c r="I2" s="11"/>
    </row>
    <row r="3" spans="1:9">
      <c r="A3" s="15" t="s">
        <v>180</v>
      </c>
      <c r="B3" s="13">
        <v>0.57730000000000004</v>
      </c>
      <c r="C3" s="13">
        <v>0.6986</v>
      </c>
      <c r="D3" s="13">
        <v>0.86799999999999999</v>
      </c>
      <c r="E3" s="13">
        <v>1.1407</v>
      </c>
      <c r="F3" s="13">
        <v>1.3343</v>
      </c>
      <c r="G3" s="13">
        <v>1.7442</v>
      </c>
      <c r="H3" s="13">
        <v>2.2793999999999999</v>
      </c>
      <c r="I3" s="13">
        <v>3.3437999999999999</v>
      </c>
    </row>
    <row r="4" spans="1:9">
      <c r="A4" s="15" t="s">
        <v>181</v>
      </c>
      <c r="B4" s="13" t="s">
        <v>4</v>
      </c>
      <c r="C4" s="13">
        <v>0.7</v>
      </c>
      <c r="D4" s="13">
        <v>0.96</v>
      </c>
      <c r="E4" s="13">
        <v>1.1299999999999999</v>
      </c>
      <c r="F4" s="13">
        <v>1.33</v>
      </c>
      <c r="G4" s="13">
        <v>1.74</v>
      </c>
      <c r="H4" s="13">
        <v>2.2799999999999998</v>
      </c>
      <c r="I4" s="13">
        <v>3.34</v>
      </c>
    </row>
    <row r="5" spans="1:9">
      <c r="A5" s="15" t="s">
        <v>182</v>
      </c>
      <c r="B5" s="13" t="s">
        <v>4</v>
      </c>
      <c r="C5" s="13">
        <v>0.7</v>
      </c>
      <c r="D5" s="13">
        <v>0.96</v>
      </c>
      <c r="E5" s="13">
        <v>1.1299999999999999</v>
      </c>
      <c r="F5" s="13">
        <v>1.33</v>
      </c>
      <c r="G5" s="13">
        <v>1.74</v>
      </c>
      <c r="H5" s="13">
        <v>2.2799999999999998</v>
      </c>
      <c r="I5" s="13">
        <v>3.34</v>
      </c>
    </row>
    <row r="6" spans="1:9">
      <c r="A6" s="15" t="s">
        <v>183</v>
      </c>
      <c r="B6" s="13">
        <v>0.56940000000000002</v>
      </c>
      <c r="C6" s="13">
        <v>0.69</v>
      </c>
      <c r="D6" s="13">
        <v>0.92</v>
      </c>
      <c r="E6" s="13">
        <v>1.1000000000000001</v>
      </c>
      <c r="F6" s="13">
        <v>1.33</v>
      </c>
      <c r="G6" s="13">
        <v>1.7</v>
      </c>
      <c r="H6" s="13">
        <v>2.2400000000000002</v>
      </c>
      <c r="I6" s="13">
        <v>2.69</v>
      </c>
    </row>
    <row r="7" spans="1:9">
      <c r="A7" s="15" t="s">
        <v>184</v>
      </c>
      <c r="B7" s="13">
        <v>2.3628999999999998</v>
      </c>
      <c r="C7" s="13">
        <v>2.9434</v>
      </c>
      <c r="D7" s="13">
        <v>5.9668999999999999</v>
      </c>
      <c r="E7" s="13">
        <v>6.7968999999999999</v>
      </c>
      <c r="F7" s="13">
        <v>6.3586</v>
      </c>
      <c r="G7" s="13">
        <v>8.0016999999999996</v>
      </c>
      <c r="H7" s="13">
        <v>10.1219</v>
      </c>
      <c r="I7" s="13">
        <v>13.004799999999999</v>
      </c>
    </row>
    <row r="8" spans="1:9">
      <c r="A8" s="15" t="s">
        <v>185</v>
      </c>
      <c r="B8" s="13">
        <v>2.1800000000000002</v>
      </c>
      <c r="C8" s="13">
        <v>2.78</v>
      </c>
      <c r="D8" s="13">
        <v>5.87</v>
      </c>
      <c r="E8" s="13">
        <v>6.71</v>
      </c>
      <c r="F8" s="13">
        <v>6.36</v>
      </c>
      <c r="G8" s="13">
        <v>8</v>
      </c>
      <c r="H8" s="13">
        <v>10.1219</v>
      </c>
      <c r="I8" s="13">
        <v>13.004799999999999</v>
      </c>
    </row>
    <row r="9" spans="1:9">
      <c r="A9" s="15" t="s">
        <v>186</v>
      </c>
      <c r="B9" s="13">
        <v>0.60360000000000003</v>
      </c>
      <c r="C9" s="13">
        <v>0.125</v>
      </c>
      <c r="D9" s="13">
        <v>1.5108999999999999</v>
      </c>
      <c r="E9" s="13">
        <v>0.86240000000000006</v>
      </c>
      <c r="F9" s="13">
        <v>0.62239999999999995</v>
      </c>
      <c r="G9" s="13">
        <v>-0.64500000000000002</v>
      </c>
      <c r="H9" s="13">
        <v>1.145</v>
      </c>
      <c r="I9" s="13">
        <v>0.49209999999999998</v>
      </c>
    </row>
    <row r="10" spans="1:9">
      <c r="A10" s="15" t="s">
        <v>187</v>
      </c>
      <c r="B10" s="13">
        <v>0.1152</v>
      </c>
      <c r="C10" s="13">
        <v>0.13170000000000001</v>
      </c>
      <c r="D10" s="13">
        <v>2.6160000000000001</v>
      </c>
      <c r="E10" s="13">
        <v>2.6166999999999998</v>
      </c>
      <c r="F10" s="13">
        <v>1.8013999999999999</v>
      </c>
      <c r="G10" s="13">
        <v>1.8012999999999999</v>
      </c>
      <c r="H10" s="13">
        <v>1.8075000000000001</v>
      </c>
      <c r="I10" s="13">
        <v>1.7968999999999999</v>
      </c>
    </row>
    <row r="11" spans="1:9">
      <c r="A11" s="15" t="s">
        <v>188</v>
      </c>
      <c r="B11" s="13">
        <v>0.74860000000000004</v>
      </c>
      <c r="C11" s="13">
        <v>1.2983</v>
      </c>
      <c r="D11" s="13">
        <v>1.8508</v>
      </c>
      <c r="E11" s="13">
        <v>2.6295999999999999</v>
      </c>
      <c r="F11" s="13">
        <v>3.1617000000000002</v>
      </c>
      <c r="G11" s="13">
        <v>4.6737000000000002</v>
      </c>
      <c r="H11" s="13">
        <v>6.7038000000000002</v>
      </c>
      <c r="I11" s="13">
        <v>9.3819999999999997</v>
      </c>
    </row>
    <row r="12" spans="1:9">
      <c r="A12" s="15" t="s">
        <v>189</v>
      </c>
      <c r="B12" s="13">
        <v>2.14</v>
      </c>
      <c r="C12" s="13" t="s">
        <v>4</v>
      </c>
      <c r="D12" s="13" t="s">
        <v>4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</row>
    <row r="13" spans="1:9">
      <c r="A13" s="38" t="s">
        <v>190</v>
      </c>
      <c r="B13" s="38"/>
      <c r="C13" s="11"/>
      <c r="D13" s="11"/>
      <c r="E13" s="11"/>
      <c r="F13" s="11"/>
      <c r="G13" s="11"/>
      <c r="H13" s="11"/>
      <c r="I13" s="11"/>
    </row>
    <row r="14" spans="1:9">
      <c r="A14" s="15" t="s">
        <v>191</v>
      </c>
      <c r="B14" s="13">
        <v>12.7675</v>
      </c>
      <c r="C14" s="13">
        <v>11.811500000000001</v>
      </c>
      <c r="D14" s="13">
        <v>9.3886000000000003</v>
      </c>
      <c r="E14" s="13">
        <v>10.1442</v>
      </c>
      <c r="F14" s="13">
        <v>12.135899999999999</v>
      </c>
      <c r="G14" s="13">
        <v>13.32</v>
      </c>
      <c r="H14" s="13">
        <v>14.8398</v>
      </c>
      <c r="I14" s="13">
        <v>18.022400000000001</v>
      </c>
    </row>
    <row r="15" spans="1:9">
      <c r="A15" s="15" t="s">
        <v>192</v>
      </c>
      <c r="B15" s="13">
        <v>28.456199999999999</v>
      </c>
      <c r="C15" s="13">
        <v>30.413599999999999</v>
      </c>
      <c r="D15" s="13">
        <v>30.3063</v>
      </c>
      <c r="E15" s="13">
        <v>29.835100000000001</v>
      </c>
      <c r="F15" s="13">
        <v>29.699000000000002</v>
      </c>
      <c r="G15" s="13">
        <v>29.431699999999999</v>
      </c>
      <c r="H15" s="13">
        <v>29.5124</v>
      </c>
      <c r="I15" s="13">
        <v>29.2136</v>
      </c>
    </row>
    <row r="16" spans="1:9">
      <c r="A16" s="15" t="s">
        <v>193</v>
      </c>
      <c r="B16" s="13">
        <v>14.7494</v>
      </c>
      <c r="C16" s="13">
        <v>13.388400000000001</v>
      </c>
      <c r="D16" s="13">
        <v>11.8849</v>
      </c>
      <c r="E16" s="13">
        <v>11.134499999999999</v>
      </c>
      <c r="F16" s="13">
        <v>13.584300000000001</v>
      </c>
      <c r="G16" s="13">
        <v>14.4811</v>
      </c>
      <c r="H16" s="13">
        <v>16.0215</v>
      </c>
      <c r="I16" s="13">
        <v>19.7194</v>
      </c>
    </row>
    <row r="17" spans="1:9">
      <c r="A17" s="15" t="s">
        <v>194</v>
      </c>
      <c r="B17" s="13">
        <v>11.602</v>
      </c>
      <c r="C17" s="13">
        <v>10.910299999999999</v>
      </c>
      <c r="D17" s="13">
        <v>10.7569</v>
      </c>
      <c r="E17" s="13">
        <v>10.893000000000001</v>
      </c>
      <c r="F17" s="13">
        <v>11.5222</v>
      </c>
      <c r="G17" s="13">
        <v>14.143599999999999</v>
      </c>
      <c r="H17" s="13">
        <v>15.4178</v>
      </c>
      <c r="I17" s="13">
        <v>19.750699999999998</v>
      </c>
    </row>
    <row r="18" spans="1:9">
      <c r="A18" s="15" t="s">
        <v>195</v>
      </c>
      <c r="B18" s="13">
        <v>10.396100000000001</v>
      </c>
      <c r="C18" s="13">
        <v>9.5565999999999995</v>
      </c>
      <c r="D18" s="13">
        <v>9.2410999999999994</v>
      </c>
      <c r="E18" s="13">
        <v>9.6466999999999992</v>
      </c>
      <c r="F18" s="13">
        <v>10.3529</v>
      </c>
      <c r="G18" s="13">
        <v>12.1347</v>
      </c>
      <c r="H18" s="13">
        <v>13.179</v>
      </c>
      <c r="I18" s="13">
        <v>16.686499999999999</v>
      </c>
    </row>
    <row r="19" spans="1:9">
      <c r="A19" s="15" t="s">
        <v>196</v>
      </c>
      <c r="B19" s="13">
        <v>70.982799999999997</v>
      </c>
      <c r="C19" s="13">
        <v>69.012600000000006</v>
      </c>
      <c r="D19" s="13">
        <v>69.156999999999996</v>
      </c>
      <c r="E19" s="13">
        <v>69.645899999999997</v>
      </c>
      <c r="F19" s="13">
        <v>69.523200000000003</v>
      </c>
      <c r="G19" s="13">
        <v>70.028099999999995</v>
      </c>
      <c r="H19" s="13">
        <v>69.979600000000005</v>
      </c>
      <c r="I19" s="13">
        <v>70.303700000000006</v>
      </c>
    </row>
    <row r="20" spans="1:9">
      <c r="A20" s="15" t="s">
        <v>197</v>
      </c>
      <c r="B20" s="13">
        <v>8.7207000000000008</v>
      </c>
      <c r="C20" s="13">
        <v>8.2167999999999992</v>
      </c>
      <c r="D20" s="13">
        <v>8.0991999999999997</v>
      </c>
      <c r="E20" s="13">
        <v>8.4943000000000008</v>
      </c>
      <c r="F20" s="13">
        <v>9.1941000000000006</v>
      </c>
      <c r="G20" s="13">
        <v>10.7043</v>
      </c>
      <c r="H20" s="13">
        <v>11.5623</v>
      </c>
      <c r="I20" s="13">
        <v>14.679</v>
      </c>
    </row>
    <row r="21" spans="1:9">
      <c r="A21" s="15" t="s">
        <v>198</v>
      </c>
      <c r="B21" s="13">
        <v>93.707999999999998</v>
      </c>
      <c r="C21" s="13">
        <v>110.593</v>
      </c>
      <c r="D21" s="13">
        <v>138.74369999999999</v>
      </c>
      <c r="E21" s="13">
        <v>169.72069999999999</v>
      </c>
      <c r="F21" s="13">
        <v>174.21010000000001</v>
      </c>
      <c r="G21" s="13">
        <v>211.58629999999999</v>
      </c>
      <c r="H21" s="13">
        <v>272.61970000000002</v>
      </c>
      <c r="I21" s="13">
        <v>393.8526</v>
      </c>
    </row>
    <row r="22" spans="1:9">
      <c r="A22" s="15" t="s">
        <v>199</v>
      </c>
      <c r="B22" s="13">
        <v>39.657899999999998</v>
      </c>
      <c r="C22" s="13">
        <v>37.572800000000001</v>
      </c>
      <c r="D22" s="13">
        <v>23.252199999999998</v>
      </c>
      <c r="E22" s="13">
        <v>24.970400000000001</v>
      </c>
      <c r="F22" s="13">
        <v>27.397500000000001</v>
      </c>
      <c r="G22" s="13">
        <v>26.442799999999998</v>
      </c>
      <c r="H22" s="13">
        <v>26.933599999999998</v>
      </c>
      <c r="I22" s="13">
        <v>30.2852</v>
      </c>
    </row>
    <row r="23" spans="1:9">
      <c r="A23" s="15" t="s">
        <v>200</v>
      </c>
      <c r="B23" s="13">
        <v>20.724399999999999</v>
      </c>
      <c r="C23" s="13">
        <v>18.697099999999999</v>
      </c>
      <c r="D23" s="13">
        <v>15.0078</v>
      </c>
      <c r="E23" s="13">
        <v>15.0931</v>
      </c>
      <c r="F23" s="13">
        <v>15.8453</v>
      </c>
      <c r="G23" s="13">
        <v>16.1587</v>
      </c>
      <c r="H23" s="13">
        <v>17.7486</v>
      </c>
      <c r="I23" s="13">
        <v>21.228200000000001</v>
      </c>
    </row>
    <row r="24" spans="1:9">
      <c r="A24" s="15" t="s">
        <v>201</v>
      </c>
      <c r="B24" s="13">
        <v>28.970300000000002</v>
      </c>
      <c r="C24" s="13">
        <v>31.1373</v>
      </c>
      <c r="D24" s="13">
        <v>30.843</v>
      </c>
      <c r="E24" s="13">
        <v>30.354099999999999</v>
      </c>
      <c r="F24" s="13">
        <v>30.476800000000001</v>
      </c>
      <c r="G24" s="13">
        <v>29.971900000000002</v>
      </c>
      <c r="H24" s="13">
        <v>30.5655</v>
      </c>
      <c r="I24" s="13">
        <v>29.696300000000001</v>
      </c>
    </row>
    <row r="25" spans="1:9">
      <c r="A25" s="15" t="s">
        <v>202</v>
      </c>
      <c r="B25" s="13">
        <v>17.858699999999999</v>
      </c>
      <c r="C25" s="13">
        <v>18.860199999999999</v>
      </c>
      <c r="D25" s="13">
        <v>20.497</v>
      </c>
      <c r="E25" s="13">
        <v>20.1614</v>
      </c>
      <c r="F25" s="13">
        <v>19.261399999999998</v>
      </c>
      <c r="G25" s="13">
        <v>17.369</v>
      </c>
      <c r="H25" s="13">
        <v>16.226600000000001</v>
      </c>
      <c r="I25" s="13">
        <v>15.696300000000001</v>
      </c>
    </row>
    <row r="26" spans="1:9">
      <c r="A26" s="15" t="s">
        <v>203</v>
      </c>
      <c r="B26" s="13">
        <v>-1.3987000000000001</v>
      </c>
      <c r="C26" s="13">
        <v>1.6099000000000001</v>
      </c>
      <c r="D26" s="13">
        <v>5.7591000000000001</v>
      </c>
      <c r="E26" s="13">
        <v>2.5305</v>
      </c>
      <c r="F26" s="13">
        <v>0.44629999999999997</v>
      </c>
      <c r="G26" s="13">
        <v>3.6299000000000001</v>
      </c>
      <c r="H26" s="13">
        <v>1.4611000000000001</v>
      </c>
      <c r="I26" s="13">
        <v>27.662299999999998</v>
      </c>
    </row>
    <row r="27" spans="1:9">
      <c r="A27" s="15" t="s">
        <v>204</v>
      </c>
      <c r="B27" s="13">
        <v>274.34289999999999</v>
      </c>
      <c r="C27" s="13">
        <v>315.1739</v>
      </c>
      <c r="D27" s="13">
        <v>312.38</v>
      </c>
      <c r="E27" s="13">
        <v>303.22570000000002</v>
      </c>
      <c r="F27" s="13">
        <v>287.79410000000001</v>
      </c>
      <c r="G27" s="13">
        <v>236.63749999999999</v>
      </c>
      <c r="H27" s="13">
        <v>220.74619999999999</v>
      </c>
      <c r="I27" s="13">
        <v>171.03049999999999</v>
      </c>
    </row>
    <row r="28" spans="1:9">
      <c r="A28" s="15" t="s">
        <v>205</v>
      </c>
      <c r="B28" s="13">
        <v>3.0000000000000001E-3</v>
      </c>
      <c r="C28" s="13">
        <v>2.5000000000000001E-3</v>
      </c>
      <c r="D28" s="13">
        <v>5.7000000000000002E-3</v>
      </c>
      <c r="E28" s="13">
        <v>1.4E-3</v>
      </c>
      <c r="F28" s="13">
        <v>8.9999999999999998E-4</v>
      </c>
      <c r="G28" s="13">
        <v>6.9999999999999999E-4</v>
      </c>
      <c r="H28" s="13">
        <v>5.0000000000000001E-4</v>
      </c>
      <c r="I28" s="13">
        <v>3.8999999999999998E-3</v>
      </c>
    </row>
    <row r="29" spans="1:9">
      <c r="A29" s="15" t="s">
        <v>206</v>
      </c>
      <c r="B29" s="13">
        <v>-8.3392999999999997</v>
      </c>
      <c r="C29" s="13" t="s">
        <v>4</v>
      </c>
      <c r="D29" s="13" t="s">
        <v>4</v>
      </c>
      <c r="E29" s="13">
        <v>11.17</v>
      </c>
      <c r="F29" s="13" t="s">
        <v>4</v>
      </c>
      <c r="G29" s="13" t="s">
        <v>4</v>
      </c>
      <c r="H29" s="13" t="s">
        <v>4</v>
      </c>
      <c r="I29" s="13" t="s">
        <v>4</v>
      </c>
    </row>
    <row r="30" spans="1:9">
      <c r="A30" s="15" t="s">
        <v>207</v>
      </c>
      <c r="B30" s="13">
        <v>911840402.97000003</v>
      </c>
      <c r="C30" s="13">
        <v>1251738719.25</v>
      </c>
      <c r="D30" s="13">
        <v>1734488781.26</v>
      </c>
      <c r="E30" s="13">
        <v>2139709702.9400001</v>
      </c>
      <c r="F30" s="13">
        <v>2992302930.4299998</v>
      </c>
      <c r="G30" s="13">
        <v>3329412569.0900002</v>
      </c>
      <c r="H30" s="13">
        <v>4039315968.4699998</v>
      </c>
      <c r="I30" s="13">
        <v>4620064877.8400002</v>
      </c>
    </row>
    <row r="31" spans="1:9">
      <c r="A31" s="15" t="s">
        <v>208</v>
      </c>
      <c r="B31" s="13">
        <v>26.23</v>
      </c>
      <c r="C31" s="13">
        <v>25</v>
      </c>
      <c r="D31" s="13">
        <v>14.84</v>
      </c>
      <c r="E31" s="13">
        <v>16.86</v>
      </c>
      <c r="F31" s="13">
        <v>20.98</v>
      </c>
      <c r="G31" s="13">
        <v>21.8</v>
      </c>
      <c r="H31" s="13">
        <v>22.52</v>
      </c>
      <c r="I31" s="13">
        <v>25.71</v>
      </c>
    </row>
    <row r="32" spans="1:9">
      <c r="A32" s="15" t="s">
        <v>209</v>
      </c>
      <c r="B32" s="13">
        <v>29.32</v>
      </c>
      <c r="C32" s="13">
        <v>28.18</v>
      </c>
      <c r="D32" s="13">
        <v>29.4</v>
      </c>
      <c r="E32" s="13">
        <v>17.98</v>
      </c>
      <c r="F32" s="13">
        <v>23.07</v>
      </c>
      <c r="G32" s="13">
        <v>24.29</v>
      </c>
      <c r="H32" s="13">
        <v>25.16</v>
      </c>
      <c r="I32" s="13">
        <v>28.94</v>
      </c>
    </row>
    <row r="33" spans="1:9">
      <c r="A33" s="15" t="s">
        <v>210</v>
      </c>
      <c r="B33" s="13">
        <v>275635170.29000002</v>
      </c>
      <c r="C33" s="13">
        <v>333530244.23000002</v>
      </c>
      <c r="D33" s="13">
        <v>443412888.74000001</v>
      </c>
      <c r="E33" s="13">
        <v>587220595.13</v>
      </c>
      <c r="F33" s="13">
        <v>925383578.46000004</v>
      </c>
      <c r="G33" s="13">
        <v>1181204760.0599999</v>
      </c>
      <c r="H33" s="13">
        <v>1558570257.23</v>
      </c>
      <c r="I33" s="13">
        <v>1865591440.46</v>
      </c>
    </row>
    <row r="34" spans="1:9">
      <c r="A34" s="38" t="s">
        <v>211</v>
      </c>
      <c r="B34" s="38"/>
      <c r="C34" s="11"/>
      <c r="D34" s="11"/>
      <c r="E34" s="11"/>
      <c r="F34" s="11"/>
      <c r="G34" s="11"/>
      <c r="H34" s="11"/>
      <c r="I34" s="11"/>
    </row>
    <row r="35" spans="1:9">
      <c r="A35" s="15" t="s">
        <v>212</v>
      </c>
      <c r="B35" s="13">
        <v>30.876200000000001</v>
      </c>
      <c r="C35" s="13">
        <v>28.440899999999999</v>
      </c>
      <c r="D35" s="13">
        <v>39.057200000000002</v>
      </c>
      <c r="E35" s="13">
        <v>25.3108</v>
      </c>
      <c r="F35" s="13">
        <v>40.487200000000001</v>
      </c>
      <c r="G35" s="13">
        <v>12.276199999999999</v>
      </c>
      <c r="H35" s="13">
        <v>20.990400000000001</v>
      </c>
      <c r="I35" s="13">
        <v>15.547599999999999</v>
      </c>
    </row>
    <row r="36" spans="1:9">
      <c r="A36" s="15" t="s">
        <v>213</v>
      </c>
      <c r="B36" s="13">
        <v>18.788499999999999</v>
      </c>
      <c r="C36" s="13">
        <v>21.0199</v>
      </c>
      <c r="D36" s="13">
        <v>37.066200000000002</v>
      </c>
      <c r="E36" s="13">
        <v>31.424700000000001</v>
      </c>
      <c r="F36" s="13">
        <v>52.060200000000002</v>
      </c>
      <c r="G36" s="13">
        <v>30.719100000000001</v>
      </c>
      <c r="H36" s="13">
        <v>30.688400000000001</v>
      </c>
      <c r="I36" s="13">
        <v>46.693899999999999</v>
      </c>
    </row>
    <row r="37" spans="1:9">
      <c r="A37" s="15" t="s">
        <v>214</v>
      </c>
      <c r="B37" s="13">
        <v>27.989599999999999</v>
      </c>
      <c r="C37" s="13">
        <v>24.568200000000001</v>
      </c>
      <c r="D37" s="13">
        <v>123.6593</v>
      </c>
      <c r="E37" s="13">
        <v>13.9093</v>
      </c>
      <c r="F37" s="13">
        <v>21.617699999999999</v>
      </c>
      <c r="G37" s="13">
        <v>25.839700000000001</v>
      </c>
      <c r="H37" s="13">
        <v>26.497599999999998</v>
      </c>
      <c r="I37" s="13">
        <v>28.4817</v>
      </c>
    </row>
    <row r="38" spans="1:9">
      <c r="A38" s="15" t="s">
        <v>215</v>
      </c>
      <c r="B38" s="13">
        <v>36.750799999999998</v>
      </c>
      <c r="C38" s="13">
        <v>30.815899999999999</v>
      </c>
      <c r="D38" s="13">
        <v>72.437799999999996</v>
      </c>
      <c r="E38" s="13">
        <v>21.6355</v>
      </c>
      <c r="F38" s="13">
        <v>27.104299999999999</v>
      </c>
      <c r="G38" s="13">
        <v>19.099299999999999</v>
      </c>
      <c r="H38" s="13">
        <v>17.3035</v>
      </c>
      <c r="I38" s="13">
        <v>20.789100000000001</v>
      </c>
    </row>
    <row r="39" spans="1:9">
      <c r="A39" s="38" t="s">
        <v>216</v>
      </c>
      <c r="B39" s="38"/>
      <c r="C39" s="11"/>
      <c r="D39" s="11"/>
      <c r="E39" s="11"/>
      <c r="F39" s="11"/>
      <c r="G39" s="11"/>
      <c r="H39" s="11"/>
      <c r="I39" s="11"/>
    </row>
    <row r="40" spans="1:9">
      <c r="A40" s="15" t="s">
        <v>217</v>
      </c>
      <c r="B40" s="13">
        <v>22.665500000000002</v>
      </c>
      <c r="C40" s="13">
        <v>23.915099999999999</v>
      </c>
      <c r="D40" s="13">
        <v>32.192399999999999</v>
      </c>
      <c r="E40" s="13">
        <v>36.149700000000003</v>
      </c>
      <c r="F40" s="13">
        <v>28.943999999999999</v>
      </c>
      <c r="G40" s="13">
        <v>25.8841</v>
      </c>
      <c r="H40" s="13">
        <v>31.302700000000002</v>
      </c>
      <c r="I40" s="13">
        <v>31.706399999999999</v>
      </c>
    </row>
    <row r="41" spans="1:9">
      <c r="A41" s="15" t="s">
        <v>218</v>
      </c>
      <c r="B41" s="13">
        <v>15.8832</v>
      </c>
      <c r="C41" s="13">
        <v>15.0533</v>
      </c>
      <c r="D41" s="13">
        <v>11.1828</v>
      </c>
      <c r="E41" s="13">
        <v>9.9586000000000006</v>
      </c>
      <c r="F41" s="13">
        <v>12.437799999999999</v>
      </c>
      <c r="G41" s="13">
        <v>13.908200000000001</v>
      </c>
      <c r="H41" s="13">
        <v>11.5006</v>
      </c>
      <c r="I41" s="13">
        <v>11.354200000000001</v>
      </c>
    </row>
    <row r="42" spans="1:9">
      <c r="A42" s="15" t="s">
        <v>219</v>
      </c>
      <c r="B42" s="13">
        <v>91.026300000000006</v>
      </c>
      <c r="C42" s="13">
        <v>105.4482</v>
      </c>
      <c r="D42" s="13">
        <v>105.2724</v>
      </c>
      <c r="E42" s="13">
        <v>106.3327</v>
      </c>
      <c r="F42" s="13">
        <v>112.4965</v>
      </c>
      <c r="G42" s="13">
        <v>142.34880000000001</v>
      </c>
      <c r="H42" s="13">
        <v>148.38630000000001</v>
      </c>
      <c r="I42" s="13">
        <v>147.60749999999999</v>
      </c>
    </row>
    <row r="43" spans="1:9">
      <c r="A43" s="15" t="s">
        <v>220</v>
      </c>
      <c r="B43" s="13">
        <v>3.9548999999999999</v>
      </c>
      <c r="C43" s="13">
        <v>3.4140000000000001</v>
      </c>
      <c r="D43" s="13">
        <v>3.4197000000000002</v>
      </c>
      <c r="E43" s="13">
        <v>3.3856000000000002</v>
      </c>
      <c r="F43" s="13">
        <v>3.2000999999999999</v>
      </c>
      <c r="G43" s="13">
        <v>2.5289999999999999</v>
      </c>
      <c r="H43" s="13">
        <v>2.4260999999999999</v>
      </c>
      <c r="I43" s="13">
        <v>2.4388999999999998</v>
      </c>
    </row>
    <row r="44" spans="1:9">
      <c r="A44" s="15" t="s">
        <v>221</v>
      </c>
      <c r="B44" s="13">
        <v>12.946400000000001</v>
      </c>
      <c r="C44" s="13">
        <v>15.885</v>
      </c>
      <c r="D44" s="13">
        <v>19.7971</v>
      </c>
      <c r="E44" s="13">
        <v>21.454799999999999</v>
      </c>
      <c r="F44" s="13">
        <v>30.321100000000001</v>
      </c>
      <c r="G44" s="13">
        <v>15.8551</v>
      </c>
      <c r="H44" s="13">
        <v>11.337999999999999</v>
      </c>
      <c r="I44" s="13">
        <v>12.0031</v>
      </c>
    </row>
    <row r="45" spans="1:9">
      <c r="A45" s="15" t="s">
        <v>222</v>
      </c>
      <c r="B45" s="13">
        <v>1.6913</v>
      </c>
      <c r="C45" s="13">
        <v>1.6294</v>
      </c>
      <c r="D45" s="13">
        <v>1.4674</v>
      </c>
      <c r="E45" s="13">
        <v>1.3108</v>
      </c>
      <c r="F45" s="13">
        <v>1.4775</v>
      </c>
      <c r="G45" s="13">
        <v>1.3528</v>
      </c>
      <c r="H45" s="13">
        <v>1.3856999999999999</v>
      </c>
      <c r="I45" s="13">
        <v>1.3433999999999999</v>
      </c>
    </row>
    <row r="46" spans="1:9">
      <c r="A46" s="15" t="s">
        <v>223</v>
      </c>
      <c r="B46" s="13">
        <v>212.85400000000001</v>
      </c>
      <c r="C46" s="13">
        <v>220.9402</v>
      </c>
      <c r="D46" s="13">
        <v>245.33189999999999</v>
      </c>
      <c r="E46" s="13">
        <v>274.64139999999998</v>
      </c>
      <c r="F46" s="13">
        <v>243.65479999999999</v>
      </c>
      <c r="G46" s="13">
        <v>266.11470000000003</v>
      </c>
      <c r="H46" s="13">
        <v>259.79649999999998</v>
      </c>
      <c r="I46" s="13">
        <v>267.97680000000003</v>
      </c>
    </row>
    <row r="47" spans="1:9">
      <c r="A47" s="15" t="s">
        <v>224</v>
      </c>
      <c r="B47" s="13">
        <v>2.0948000000000002</v>
      </c>
      <c r="C47" s="13">
        <v>1.9007000000000001</v>
      </c>
      <c r="D47" s="13">
        <v>1.6333</v>
      </c>
      <c r="E47" s="13">
        <v>1.5102</v>
      </c>
      <c r="F47" s="13">
        <v>1.7714000000000001</v>
      </c>
      <c r="G47" s="13">
        <v>1.6462000000000001</v>
      </c>
      <c r="H47" s="13">
        <v>1.6908000000000001</v>
      </c>
      <c r="I47" s="13">
        <v>1.605</v>
      </c>
    </row>
    <row r="48" spans="1:9">
      <c r="A48" s="15" t="s">
        <v>225</v>
      </c>
      <c r="B48" s="13">
        <v>171.85409999999999</v>
      </c>
      <c r="C48" s="13">
        <v>189.40389999999999</v>
      </c>
      <c r="D48" s="13">
        <v>220.4127</v>
      </c>
      <c r="E48" s="13">
        <v>238.37899999999999</v>
      </c>
      <c r="F48" s="13">
        <v>203.22909999999999</v>
      </c>
      <c r="G48" s="13">
        <v>218.68549999999999</v>
      </c>
      <c r="H48" s="13">
        <v>212.917</v>
      </c>
      <c r="I48" s="13">
        <v>224.29910000000001</v>
      </c>
    </row>
    <row r="49" spans="1:9">
      <c r="A49" s="15" t="s">
        <v>226</v>
      </c>
      <c r="B49" s="13">
        <v>3.1455000000000002</v>
      </c>
      <c r="C49" s="13">
        <v>3.2046999999999999</v>
      </c>
      <c r="D49" s="13">
        <v>2.4822000000000002</v>
      </c>
      <c r="E49" s="13">
        <v>2.1042000000000001</v>
      </c>
      <c r="F49" s="13">
        <v>2.5049000000000001</v>
      </c>
      <c r="G49" s="13">
        <v>2.2692999999999999</v>
      </c>
      <c r="H49" s="13">
        <v>2.1755</v>
      </c>
      <c r="I49" s="13">
        <v>1.9699</v>
      </c>
    </row>
    <row r="50" spans="1:9">
      <c r="A50" s="38" t="s">
        <v>227</v>
      </c>
      <c r="B50" s="38"/>
      <c r="C50" s="11"/>
      <c r="D50" s="11"/>
      <c r="E50" s="11"/>
      <c r="F50" s="11"/>
      <c r="G50" s="11"/>
      <c r="H50" s="11"/>
      <c r="I50" s="11"/>
    </row>
    <row r="51" spans="1:9">
      <c r="A51" s="15" t="s">
        <v>228</v>
      </c>
      <c r="B51" s="13">
        <v>1.7955000000000001</v>
      </c>
      <c r="C51" s="13">
        <v>1.7983</v>
      </c>
      <c r="D51" s="13">
        <v>2.5966999999999998</v>
      </c>
      <c r="E51" s="13">
        <v>2.2871000000000001</v>
      </c>
      <c r="F51" s="13">
        <v>2.1008</v>
      </c>
      <c r="G51" s="13">
        <v>2.2075</v>
      </c>
      <c r="H51" s="13">
        <v>2.5503</v>
      </c>
      <c r="I51" s="13">
        <v>2.9769999999999999</v>
      </c>
    </row>
    <row r="52" spans="1:9">
      <c r="A52" s="15" t="s">
        <v>229</v>
      </c>
      <c r="B52" s="13">
        <v>1.1504000000000001</v>
      </c>
      <c r="C52" s="13">
        <v>1.0750999999999999</v>
      </c>
      <c r="D52" s="13">
        <v>1.8435999999999999</v>
      </c>
      <c r="E52" s="13">
        <v>1.5342</v>
      </c>
      <c r="F52" s="13">
        <v>1.2003999999999999</v>
      </c>
      <c r="G52" s="13">
        <v>1.1494</v>
      </c>
      <c r="H52" s="13">
        <v>1.2886</v>
      </c>
      <c r="I52" s="13">
        <v>1.6769000000000001</v>
      </c>
    </row>
    <row r="53" spans="1:9">
      <c r="A53" s="15" t="s">
        <v>230</v>
      </c>
      <c r="B53" s="13">
        <v>63.814900000000002</v>
      </c>
      <c r="C53" s="13">
        <v>45.946300000000001</v>
      </c>
      <c r="D53" s="13">
        <v>135.1054</v>
      </c>
      <c r="E53" s="13">
        <v>104.2705</v>
      </c>
      <c r="F53" s="13">
        <v>65.827799999999996</v>
      </c>
      <c r="G53" s="13">
        <v>34.195799999999998</v>
      </c>
      <c r="H53" s="13">
        <v>50.017000000000003</v>
      </c>
      <c r="I53" s="13">
        <v>56.921199999999999</v>
      </c>
    </row>
    <row r="54" spans="1:9">
      <c r="A54" s="15" t="s">
        <v>231</v>
      </c>
      <c r="B54" s="13">
        <v>22081.319800000001</v>
      </c>
      <c r="C54" s="13">
        <v>-9066.4004999999997</v>
      </c>
      <c r="D54" s="13">
        <v>33221.945</v>
      </c>
      <c r="E54" s="13">
        <v>-2237.4783000000002</v>
      </c>
      <c r="F54" s="13">
        <v>-7039.7812999999996</v>
      </c>
      <c r="G54" s="13">
        <v>-7186.4452000000001</v>
      </c>
      <c r="H54" s="13">
        <v>137331.38320000001</v>
      </c>
      <c r="I54" s="13">
        <v>34457.383099999999</v>
      </c>
    </row>
    <row r="55" spans="1:9">
      <c r="A55" s="15" t="s">
        <v>232</v>
      </c>
      <c r="B55" s="13">
        <v>2.5000000000000001E-3</v>
      </c>
      <c r="C55" s="13">
        <v>1.8E-3</v>
      </c>
      <c r="D55" s="13">
        <v>2.3999999999999998E-3</v>
      </c>
      <c r="E55" s="13">
        <v>2.3999999999999998E-3</v>
      </c>
      <c r="F55" s="13">
        <v>2E-3</v>
      </c>
      <c r="G55" s="13">
        <v>1.6999999999999999E-3</v>
      </c>
      <c r="H55" s="13">
        <v>1.1999999999999999E-3</v>
      </c>
      <c r="I55" s="13">
        <v>8.9999999999999998E-4</v>
      </c>
    </row>
    <row r="56" spans="1:9">
      <c r="A56" s="15" t="s">
        <v>233</v>
      </c>
      <c r="B56" s="13">
        <v>52.258099999999999</v>
      </c>
      <c r="C56" s="13">
        <v>49.7622</v>
      </c>
      <c r="D56" s="13">
        <v>64.543800000000005</v>
      </c>
      <c r="E56" s="13">
        <v>60.444000000000003</v>
      </c>
      <c r="F56" s="13">
        <v>57.834899999999998</v>
      </c>
      <c r="G56" s="13">
        <v>61.107999999999997</v>
      </c>
      <c r="H56" s="13">
        <v>65.897599999999997</v>
      </c>
      <c r="I56" s="13">
        <v>70.094300000000004</v>
      </c>
    </row>
    <row r="57" spans="1:9">
      <c r="A57" s="15" t="s">
        <v>234</v>
      </c>
      <c r="B57" s="13">
        <v>9.1399999999999995E-2</v>
      </c>
      <c r="C57" s="13">
        <v>6.9900000000000004E-2</v>
      </c>
      <c r="D57" s="13">
        <v>0.13539999999999999</v>
      </c>
      <c r="E57" s="13">
        <v>0.1113</v>
      </c>
      <c r="F57" s="13">
        <v>8.7599999999999997E-2</v>
      </c>
      <c r="G57" s="13">
        <v>7.3499999999999996E-2</v>
      </c>
      <c r="H57" s="13">
        <v>6.2700000000000006E-2</v>
      </c>
      <c r="I57" s="13">
        <v>5.1900000000000002E-2</v>
      </c>
    </row>
    <row r="58" spans="1:9">
      <c r="A58" s="15" t="s">
        <v>235</v>
      </c>
      <c r="B58" s="13">
        <v>431.45370000000003</v>
      </c>
      <c r="C58" s="13">
        <v>562.94209999999998</v>
      </c>
      <c r="D58" s="13">
        <v>980.2251</v>
      </c>
      <c r="E58" s="13">
        <v>1056.8681999999999</v>
      </c>
      <c r="F58" s="13">
        <v>1374.7086999999999</v>
      </c>
      <c r="G58" s="13">
        <v>502.35930000000002</v>
      </c>
      <c r="H58" s="13">
        <v>537.05690000000004</v>
      </c>
      <c r="I58" s="13">
        <v>680.5838</v>
      </c>
    </row>
    <row r="59" spans="1:9">
      <c r="A59" s="15" t="s">
        <v>236</v>
      </c>
      <c r="B59" s="13">
        <v>91.358099999999993</v>
      </c>
      <c r="C59" s="13">
        <v>100.9556</v>
      </c>
      <c r="D59" s="13">
        <v>54.933599999999998</v>
      </c>
      <c r="E59" s="13">
        <v>65.442300000000003</v>
      </c>
      <c r="F59" s="13">
        <v>72.906000000000006</v>
      </c>
      <c r="G59" s="13">
        <v>63.644599999999997</v>
      </c>
      <c r="H59" s="13">
        <v>51.750700000000002</v>
      </c>
      <c r="I59" s="13">
        <v>42.664900000000003</v>
      </c>
    </row>
    <row r="60" spans="1:9">
      <c r="A60" s="15" t="s">
        <v>237</v>
      </c>
      <c r="B60" s="13">
        <v>32.952599999999997</v>
      </c>
      <c r="C60" s="13">
        <v>24.079799999999999</v>
      </c>
      <c r="D60" s="13">
        <v>14.052300000000001</v>
      </c>
      <c r="E60" s="13">
        <v>27.3964</v>
      </c>
      <c r="F60" s="13">
        <v>28.642900000000001</v>
      </c>
      <c r="G60" s="13">
        <v>30.818300000000001</v>
      </c>
      <c r="H60" s="13">
        <v>26.3201</v>
      </c>
      <c r="I60" s="13">
        <v>21.9922</v>
      </c>
    </row>
    <row r="61" spans="1:9">
      <c r="A61" s="15" t="s">
        <v>238</v>
      </c>
      <c r="B61" s="13">
        <v>0.17460000000000001</v>
      </c>
      <c r="C61" s="13">
        <v>0.14019999999999999</v>
      </c>
      <c r="D61" s="13">
        <v>0.20930000000000001</v>
      </c>
      <c r="E61" s="13">
        <v>0.18379999999999999</v>
      </c>
      <c r="F61" s="13">
        <v>0.1512</v>
      </c>
      <c r="G61" s="13">
        <v>0.1202</v>
      </c>
      <c r="H61" s="13">
        <v>9.5000000000000001E-2</v>
      </c>
      <c r="I61" s="13">
        <v>7.3999999999999996E-2</v>
      </c>
    </row>
    <row r="62" spans="1:9">
      <c r="A62" s="15" t="s">
        <v>239</v>
      </c>
      <c r="B62" s="13">
        <v>60.352200000000003</v>
      </c>
      <c r="C62" s="13">
        <v>56.213200000000001</v>
      </c>
      <c r="D62" s="13">
        <v>53.955199999999998</v>
      </c>
      <c r="E62" s="13">
        <v>53.61</v>
      </c>
      <c r="F62" s="13">
        <v>53.1434</v>
      </c>
      <c r="G62" s="13">
        <v>81.078900000000004</v>
      </c>
      <c r="H62" s="13">
        <v>80.836699999999993</v>
      </c>
      <c r="I62" s="13">
        <v>76.262200000000007</v>
      </c>
    </row>
    <row r="63" spans="1:9">
      <c r="A63" s="15" t="s">
        <v>240</v>
      </c>
      <c r="B63" s="13">
        <v>33.010199999999998</v>
      </c>
      <c r="C63" s="13">
        <v>24.113600000000002</v>
      </c>
      <c r="D63" s="13">
        <v>14.081799999999999</v>
      </c>
      <c r="E63" s="13">
        <v>27.446899999999999</v>
      </c>
      <c r="F63" s="13">
        <v>28.686199999999999</v>
      </c>
      <c r="G63" s="13">
        <v>30.855399999999999</v>
      </c>
      <c r="H63" s="13">
        <v>26.345199999999998</v>
      </c>
      <c r="I63" s="13">
        <v>22.008500000000002</v>
      </c>
    </row>
    <row r="64" spans="1:9">
      <c r="A64" s="15" t="s">
        <v>241</v>
      </c>
      <c r="B64" s="13">
        <v>88.365200000000002</v>
      </c>
      <c r="C64" s="13">
        <v>98.478499999999997</v>
      </c>
      <c r="D64" s="13">
        <v>54.452800000000003</v>
      </c>
      <c r="E64" s="13">
        <v>60.521099999999997</v>
      </c>
      <c r="F64" s="13">
        <v>68.800799999999995</v>
      </c>
      <c r="G64" s="13">
        <v>60.273400000000002</v>
      </c>
      <c r="H64" s="13">
        <v>49.267499999999998</v>
      </c>
      <c r="I64" s="13">
        <v>40.603900000000003</v>
      </c>
    </row>
    <row r="65" spans="1:9">
      <c r="A65" s="15" t="s">
        <v>242</v>
      </c>
      <c r="B65" s="13">
        <v>212.4263</v>
      </c>
      <c r="C65" s="13">
        <v>201.19839999999999</v>
      </c>
      <c r="D65" s="13">
        <v>281.13549999999998</v>
      </c>
      <c r="E65" s="13">
        <v>256.17970000000003</v>
      </c>
      <c r="F65" s="13">
        <v>247.37639999999999</v>
      </c>
      <c r="G65" s="13">
        <v>264.20670000000001</v>
      </c>
      <c r="H65" s="13">
        <v>301.40019999999998</v>
      </c>
      <c r="I65" s="13">
        <v>345.27010000000001</v>
      </c>
    </row>
    <row r="66" spans="1:9">
      <c r="A66" s="15" t="s">
        <v>243</v>
      </c>
      <c r="B66" s="13">
        <v>12.1121</v>
      </c>
      <c r="C66" s="13">
        <v>8.8397000000000006</v>
      </c>
      <c r="D66" s="13">
        <v>6.5846</v>
      </c>
      <c r="E66" s="13">
        <v>5.7191999999999998</v>
      </c>
      <c r="F66" s="13">
        <v>4.2070999999999996</v>
      </c>
      <c r="G66" s="13">
        <v>12.164199999999999</v>
      </c>
      <c r="H66" s="13">
        <v>12.270099999999999</v>
      </c>
      <c r="I66" s="13">
        <v>10.299099999999999</v>
      </c>
    </row>
    <row r="67" spans="1:9">
      <c r="A67" s="15" t="s">
        <v>244</v>
      </c>
      <c r="B67" s="13">
        <v>47.741900000000001</v>
      </c>
      <c r="C67" s="13">
        <v>50.2378</v>
      </c>
      <c r="D67" s="13">
        <v>35.456200000000003</v>
      </c>
      <c r="E67" s="13">
        <v>39.555999999999997</v>
      </c>
      <c r="F67" s="13">
        <v>42.165100000000002</v>
      </c>
      <c r="G67" s="13">
        <v>38.892000000000003</v>
      </c>
      <c r="H67" s="13">
        <v>34.102400000000003</v>
      </c>
      <c r="I67" s="13">
        <v>29.9057</v>
      </c>
    </row>
    <row r="68" spans="1:9">
      <c r="A68" s="15" t="s">
        <v>245</v>
      </c>
      <c r="B68" s="13">
        <v>2188694721.48</v>
      </c>
      <c r="C68" s="13">
        <v>2863159837.3299999</v>
      </c>
      <c r="D68" s="13">
        <v>4937169577.5600004</v>
      </c>
      <c r="E68" s="13">
        <v>6005348659.5500002</v>
      </c>
      <c r="F68" s="13">
        <v>7633056302.8100004</v>
      </c>
      <c r="G68" s="13">
        <v>9090918377.1800003</v>
      </c>
      <c r="H68" s="13">
        <v>10663968964.98</v>
      </c>
      <c r="I68" s="13">
        <v>12880915675.82</v>
      </c>
    </row>
    <row r="69" spans="1:9">
      <c r="A69" s="38" t="s">
        <v>246</v>
      </c>
      <c r="B69" s="38"/>
      <c r="C69" s="11"/>
      <c r="D69" s="11"/>
      <c r="E69" s="11"/>
      <c r="F69" s="11"/>
      <c r="G69" s="11"/>
      <c r="H69" s="11"/>
      <c r="I69" s="11"/>
    </row>
    <row r="70" spans="1:9">
      <c r="A70" s="15" t="s">
        <v>247</v>
      </c>
      <c r="B70" s="13">
        <v>9.1200000000000003E-2</v>
      </c>
      <c r="C70" s="13">
        <v>1.47E-2</v>
      </c>
      <c r="D70" s="13">
        <v>0.14099999999999999</v>
      </c>
      <c r="E70" s="13">
        <v>6.4199999999999993E-2</v>
      </c>
      <c r="F70" s="13">
        <v>4.2900000000000001E-2</v>
      </c>
      <c r="G70" s="13">
        <v>-3.9600000000000003E-2</v>
      </c>
      <c r="H70" s="13">
        <v>5.8099999999999999E-2</v>
      </c>
      <c r="I70" s="13">
        <v>2.1600000000000001E-2</v>
      </c>
    </row>
    <row r="71" spans="1:9">
      <c r="A71" s="15" t="s">
        <v>248</v>
      </c>
      <c r="B71" s="13">
        <v>0.13350000000000001</v>
      </c>
      <c r="C71" s="13">
        <v>2.1100000000000001E-2</v>
      </c>
      <c r="D71" s="13">
        <v>0.16339999999999999</v>
      </c>
      <c r="E71" s="13">
        <v>7.6700000000000004E-2</v>
      </c>
      <c r="F71" s="13">
        <v>5.6599999999999998E-2</v>
      </c>
      <c r="G71" s="13">
        <v>-4.9299999999999997E-2</v>
      </c>
      <c r="H71" s="13">
        <v>7.4499999999999997E-2</v>
      </c>
      <c r="I71" s="13">
        <v>2.6499999999999999E-2</v>
      </c>
    </row>
    <row r="72" spans="1:9">
      <c r="A72" s="15" t="s">
        <v>249</v>
      </c>
      <c r="B72" s="13">
        <v>1.0455000000000001</v>
      </c>
      <c r="C72" s="13">
        <v>0.1789</v>
      </c>
      <c r="D72" s="13">
        <v>1.7407999999999999</v>
      </c>
      <c r="E72" s="13">
        <v>0.75600000000000001</v>
      </c>
      <c r="F72" s="13">
        <v>0.46639999999999998</v>
      </c>
      <c r="G72" s="13">
        <v>-0.36980000000000002</v>
      </c>
      <c r="H72" s="13">
        <v>0.50229999999999997</v>
      </c>
      <c r="I72" s="13">
        <v>0.1472</v>
      </c>
    </row>
    <row r="73" spans="1:9">
      <c r="A73" s="15" t="s">
        <v>250</v>
      </c>
      <c r="B73" s="13">
        <v>0.27960000000000002</v>
      </c>
      <c r="C73" s="13">
        <v>4.2099999999999999E-2</v>
      </c>
      <c r="D73" s="13">
        <v>0.46089999999999998</v>
      </c>
      <c r="E73" s="13">
        <v>0.19389999999999999</v>
      </c>
      <c r="F73" s="13">
        <v>0.1343</v>
      </c>
      <c r="G73" s="13">
        <v>-0.12659999999999999</v>
      </c>
      <c r="H73" s="13">
        <v>0.21859999999999999</v>
      </c>
      <c r="I73" s="13">
        <v>8.8700000000000001E-2</v>
      </c>
    </row>
    <row r="74" spans="1:9">
      <c r="A74" s="15" t="s">
        <v>251</v>
      </c>
      <c r="B74" s="13">
        <v>28.964500000000001</v>
      </c>
      <c r="C74" s="13">
        <v>4.3182999999999998</v>
      </c>
      <c r="D74" s="13">
        <v>46.681199999999997</v>
      </c>
      <c r="E74" s="13">
        <v>21.028099999999998</v>
      </c>
      <c r="F74" s="13">
        <v>14.2575</v>
      </c>
      <c r="G74" s="13">
        <v>-13.4001</v>
      </c>
      <c r="H74" s="13">
        <v>23.005400000000002</v>
      </c>
      <c r="I74" s="13">
        <v>9.3361000000000001</v>
      </c>
    </row>
    <row r="75" spans="1:9">
      <c r="A75" s="38" t="s">
        <v>252</v>
      </c>
      <c r="B75" s="38"/>
      <c r="C75" s="11"/>
      <c r="D75" s="11"/>
      <c r="E75" s="11"/>
      <c r="F75" s="11"/>
      <c r="G75" s="11"/>
      <c r="H75" s="11"/>
      <c r="I75" s="11"/>
    </row>
    <row r="76" spans="1:9">
      <c r="A76" s="15" t="s">
        <v>253</v>
      </c>
      <c r="B76" s="13" t="s">
        <v>4</v>
      </c>
      <c r="C76" s="13" t="s">
        <v>4</v>
      </c>
      <c r="D76" s="13" t="s">
        <v>4</v>
      </c>
      <c r="E76" s="13" t="s">
        <v>4</v>
      </c>
      <c r="F76" s="13" t="s">
        <v>4</v>
      </c>
      <c r="G76" s="13" t="s">
        <v>4</v>
      </c>
      <c r="H76" s="13" t="s">
        <v>4</v>
      </c>
      <c r="I76" s="13" t="s">
        <v>4</v>
      </c>
    </row>
    <row r="77" spans="1:9">
      <c r="A77" s="15" t="s">
        <v>254</v>
      </c>
      <c r="B77" s="13" t="s">
        <v>4</v>
      </c>
      <c r="C77" s="13" t="s">
        <v>4</v>
      </c>
      <c r="D77" s="13" t="s">
        <v>4</v>
      </c>
      <c r="E77" s="13" t="s">
        <v>4</v>
      </c>
      <c r="F77" s="13" t="s">
        <v>4</v>
      </c>
      <c r="G77" s="13" t="s">
        <v>4</v>
      </c>
      <c r="H77" s="13" t="s">
        <v>4</v>
      </c>
      <c r="I77" s="13" t="s">
        <v>4</v>
      </c>
    </row>
    <row r="78" spans="1:9">
      <c r="A78" s="15" t="s">
        <v>255</v>
      </c>
      <c r="B78" s="13" t="s">
        <v>4</v>
      </c>
      <c r="C78" s="13" t="s">
        <v>4</v>
      </c>
      <c r="D78" s="13" t="s">
        <v>4</v>
      </c>
      <c r="E78" s="13" t="s">
        <v>4</v>
      </c>
      <c r="F78" s="13" t="s">
        <v>4</v>
      </c>
      <c r="G78" s="13" t="s">
        <v>4</v>
      </c>
      <c r="H78" s="13" t="s">
        <v>4</v>
      </c>
      <c r="I78" s="13" t="s">
        <v>4</v>
      </c>
    </row>
    <row r="79" spans="1:9">
      <c r="A79" s="15" t="s">
        <v>256</v>
      </c>
      <c r="B79" s="13">
        <v>42609578.5</v>
      </c>
      <c r="C79" s="13">
        <v>41673450.399999999</v>
      </c>
      <c r="D79" s="13">
        <v>36336909.43</v>
      </c>
      <c r="E79" s="13">
        <v>36064806.920000002</v>
      </c>
      <c r="F79" s="13">
        <v>35178906.759999998</v>
      </c>
      <c r="G79" s="13">
        <v>30154371.07</v>
      </c>
      <c r="H79" s="13">
        <v>30000000</v>
      </c>
      <c r="I79" s="13">
        <v>60423567.479999997</v>
      </c>
    </row>
    <row r="80" spans="1:9">
      <c r="A80" s="15" t="s">
        <v>257</v>
      </c>
      <c r="B80" s="13">
        <v>0</v>
      </c>
      <c r="C80" s="13" t="s">
        <v>4</v>
      </c>
      <c r="D80" s="13">
        <v>0</v>
      </c>
      <c r="E80" s="13">
        <v>0</v>
      </c>
      <c r="F80" s="13" t="s">
        <v>4</v>
      </c>
      <c r="G80" s="13">
        <v>0</v>
      </c>
      <c r="H80" s="13" t="s">
        <v>4</v>
      </c>
      <c r="I80" s="13" t="s">
        <v>4</v>
      </c>
    </row>
    <row r="81" spans="1:9">
      <c r="A81" s="15" t="s">
        <v>258</v>
      </c>
      <c r="B81" s="13">
        <v>0</v>
      </c>
      <c r="C81" s="13" t="s">
        <v>4</v>
      </c>
      <c r="D81" s="13" t="s">
        <v>4</v>
      </c>
      <c r="E81" s="13">
        <v>0</v>
      </c>
      <c r="F81" s="13" t="s">
        <v>4</v>
      </c>
      <c r="G81" s="13" t="s">
        <v>4</v>
      </c>
      <c r="H81" s="13" t="s">
        <v>4</v>
      </c>
      <c r="I81" s="13" t="s">
        <v>4</v>
      </c>
    </row>
    <row r="82" spans="1:9">
      <c r="A82" s="15" t="s">
        <v>259</v>
      </c>
      <c r="B82" s="13" t="s">
        <v>4</v>
      </c>
      <c r="C82" s="13" t="s">
        <v>4</v>
      </c>
      <c r="D82" s="13" t="s">
        <v>4</v>
      </c>
      <c r="E82" s="13" t="s">
        <v>4</v>
      </c>
      <c r="F82" s="13" t="s">
        <v>4</v>
      </c>
      <c r="G82" s="13" t="s">
        <v>4</v>
      </c>
      <c r="H82" s="13" t="s">
        <v>4</v>
      </c>
      <c r="I82" s="13" t="s">
        <v>4</v>
      </c>
    </row>
    <row r="83" spans="1:9">
      <c r="A83" s="15" t="s">
        <v>260</v>
      </c>
      <c r="B83" s="13">
        <v>7827558.9400000004</v>
      </c>
      <c r="C83" s="13">
        <v>6600760.3300000001</v>
      </c>
      <c r="D83" s="13">
        <v>6719187.6799999997</v>
      </c>
      <c r="E83" s="13">
        <v>14126447.83</v>
      </c>
      <c r="F83" s="13">
        <v>5692278.2199999997</v>
      </c>
      <c r="G83" s="13">
        <v>4874871.6500000004</v>
      </c>
      <c r="H83" s="13">
        <v>3517776.29</v>
      </c>
      <c r="I83" s="13">
        <v>2967596.02</v>
      </c>
    </row>
    <row r="84" spans="1:9">
      <c r="A84" s="15" t="s">
        <v>261</v>
      </c>
      <c r="B84" s="13">
        <v>2822738</v>
      </c>
      <c r="C84" s="13">
        <v>4309061.3600000003</v>
      </c>
      <c r="D84" s="13">
        <v>2722693.52</v>
      </c>
      <c r="E84" s="13">
        <v>4956570.7699999996</v>
      </c>
      <c r="F84" s="13">
        <v>6107478.4299999997</v>
      </c>
      <c r="G84" s="13">
        <v>2768412.48</v>
      </c>
      <c r="H84" s="13">
        <v>3525523.33</v>
      </c>
      <c r="I84" s="13">
        <v>1443378.3</v>
      </c>
    </row>
    <row r="85" spans="1:9">
      <c r="A85" s="15" t="s">
        <v>262</v>
      </c>
      <c r="B85" s="13" t="s">
        <v>4</v>
      </c>
      <c r="C85" s="13" t="s">
        <v>4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</row>
    <row r="86" spans="1:9">
      <c r="A86" s="15" t="s">
        <v>263</v>
      </c>
      <c r="B86" s="13" t="s">
        <v>4</v>
      </c>
      <c r="C86" s="13" t="s">
        <v>4</v>
      </c>
      <c r="D86" s="13" t="s">
        <v>4</v>
      </c>
      <c r="E86" s="13" t="s">
        <v>4</v>
      </c>
      <c r="F86" s="13" t="s">
        <v>4</v>
      </c>
      <c r="G86" s="13" t="s">
        <v>4</v>
      </c>
      <c r="H86" s="13" t="s">
        <v>4</v>
      </c>
      <c r="I86" s="13" t="s">
        <v>4</v>
      </c>
    </row>
    <row r="87" spans="1:9">
      <c r="A87" s="15" t="s">
        <v>264</v>
      </c>
      <c r="B87" s="13">
        <v>303513.38</v>
      </c>
      <c r="C87" s="13">
        <v>23528826.059999999</v>
      </c>
      <c r="D87" s="13">
        <v>2192219.36</v>
      </c>
      <c r="E87" s="13">
        <v>5404980.3300000001</v>
      </c>
      <c r="F87" s="13">
        <v>131033844.31999999</v>
      </c>
      <c r="G87" s="13">
        <v>32249269.420000002</v>
      </c>
      <c r="H87" s="13">
        <v>17108719.960000001</v>
      </c>
      <c r="I87" s="13">
        <v>22417813.100000001</v>
      </c>
    </row>
    <row r="88" spans="1:9">
      <c r="A88" s="15" t="s">
        <v>265</v>
      </c>
      <c r="B88" s="13">
        <v>889122.74</v>
      </c>
      <c r="C88" s="13">
        <v>70940.039999999994</v>
      </c>
      <c r="D88" s="13">
        <v>145409.14000000001</v>
      </c>
      <c r="E88" s="13">
        <v>864663.04000000004</v>
      </c>
      <c r="F88" s="13">
        <v>243017.09</v>
      </c>
      <c r="G88" s="13">
        <v>621039.05000000005</v>
      </c>
      <c r="H88" s="13">
        <v>15261179.48</v>
      </c>
      <c r="I88" s="13">
        <v>8737406.6699999999</v>
      </c>
    </row>
    <row r="89" spans="1:9">
      <c r="A89" s="15" t="s">
        <v>266</v>
      </c>
      <c r="B89" s="13" t="s">
        <v>4</v>
      </c>
      <c r="C89" s="13" t="s">
        <v>4</v>
      </c>
      <c r="D89" s="13" t="s">
        <v>4</v>
      </c>
      <c r="E89" s="13" t="s">
        <v>4</v>
      </c>
      <c r="F89" s="13" t="s">
        <v>4</v>
      </c>
      <c r="G89" s="13" t="s">
        <v>4</v>
      </c>
      <c r="H89" s="13" t="s">
        <v>4</v>
      </c>
      <c r="I89" s="13" t="s">
        <v>4</v>
      </c>
    </row>
    <row r="90" spans="1:9">
      <c r="A90" s="15" t="s">
        <v>267</v>
      </c>
      <c r="B90" s="13" t="s">
        <v>4</v>
      </c>
      <c r="C90" s="13" t="s">
        <v>4</v>
      </c>
      <c r="D90" s="13" t="s">
        <v>4</v>
      </c>
      <c r="E90" s="13" t="s">
        <v>4</v>
      </c>
      <c r="F90" s="13" t="s">
        <v>4</v>
      </c>
      <c r="G90" s="13" t="s">
        <v>4</v>
      </c>
      <c r="H90" s="13" t="s">
        <v>4</v>
      </c>
      <c r="I90" s="13" t="s">
        <v>4</v>
      </c>
    </row>
    <row r="91" spans="1:9">
      <c r="A91" s="15" t="s">
        <v>268</v>
      </c>
      <c r="B91" s="13">
        <v>16109153.859999999</v>
      </c>
      <c r="C91" s="13">
        <v>927663.07</v>
      </c>
      <c r="D91" s="13">
        <v>2880561.1</v>
      </c>
      <c r="E91" s="13">
        <v>1851534.35</v>
      </c>
      <c r="F91" s="13">
        <v>11949018.1</v>
      </c>
      <c r="G91" s="13">
        <v>31947448.27</v>
      </c>
      <c r="H91" s="13">
        <v>9643018.9499999993</v>
      </c>
      <c r="I91" s="13">
        <v>146373418.34999999</v>
      </c>
    </row>
    <row r="92" spans="1:9">
      <c r="A92" s="15" t="s">
        <v>269</v>
      </c>
      <c r="B92" s="13">
        <v>1027879.51</v>
      </c>
      <c r="C92" s="13">
        <v>6547583.3799999999</v>
      </c>
      <c r="D92" s="13">
        <v>943486</v>
      </c>
      <c r="E92" s="13">
        <v>2271908.3199999998</v>
      </c>
      <c r="F92" s="13">
        <v>1112006.24</v>
      </c>
      <c r="G92" s="13">
        <v>11098104.43</v>
      </c>
      <c r="H92" s="13">
        <v>28425841.73</v>
      </c>
      <c r="I92" s="13">
        <v>208768026.84</v>
      </c>
    </row>
    <row r="93" spans="1:9">
      <c r="A93" s="15" t="s">
        <v>270</v>
      </c>
      <c r="B93" s="13" t="s">
        <v>4</v>
      </c>
      <c r="C93" s="13" t="s">
        <v>4</v>
      </c>
      <c r="D93" s="13" t="s">
        <v>4</v>
      </c>
      <c r="E93" s="13" t="s">
        <v>4</v>
      </c>
      <c r="F93" s="13" t="s">
        <v>4</v>
      </c>
      <c r="G93" s="13" t="s">
        <v>4</v>
      </c>
      <c r="H93" s="13" t="s">
        <v>4</v>
      </c>
      <c r="I93" s="13" t="s">
        <v>4</v>
      </c>
    </row>
    <row r="94" spans="1:9" ht="12.75" thickBot="1">
      <c r="H94" s="10"/>
    </row>
  </sheetData>
  <mergeCells count="7">
    <mergeCell ref="A75:B75"/>
    <mergeCell ref="A2:B2"/>
    <mergeCell ref="A13:B13"/>
    <mergeCell ref="A34:B34"/>
    <mergeCell ref="A39:B39"/>
    <mergeCell ref="A50:B50"/>
    <mergeCell ref="A69:B69"/>
  </mergeCells>
  <phoneticPr fontId="1" type="noConversion"/>
  <hyperlinks>
    <hyperlink ref="A3" r:id="rId1" display="http://money.finance.sina.com.cn/corp/view/vFD_FinancialGuideLineHistory.php?stockid=000538&amp;typecode=financialratios40"/>
    <hyperlink ref="A4" r:id="rId2" display="http://money.finance.sina.com.cn/corp/view/vFD_FinancialGuideLineHistory.php?stockid=000538&amp;typecode=financialratios61"/>
    <hyperlink ref="A5" r:id="rId3" display="http://money.finance.sina.com.cn/corp/view/vFD_FinancialGuideLineHistory.php?stockid=000538&amp;typecode=financialratios53"/>
    <hyperlink ref="A6" r:id="rId4" display="http://money.finance.sina.com.cn/corp/view/vFD_FinancialGuideLineHistory.php?stockid=000538&amp;typecode=financialratios64"/>
    <hyperlink ref="A7" r:id="rId5" display="http://money.finance.sina.com.cn/corp/view/vFD_FinancialGuideLineHistory.php?stockid=000538&amp;typecode=financialratios85"/>
    <hyperlink ref="A8" r:id="rId6" display="http://money.finance.sina.com.cn/corp/view/vFD_FinancialGuideLineHistory.php?stockid=000538&amp;typecode=financialratios54"/>
    <hyperlink ref="A9" r:id="rId7" display="http://money.finance.sina.com.cn/corp/view/vFD_FinancialGuideLineHistory.php?stockid=000538&amp;typecode=financialratios55"/>
    <hyperlink ref="A10" r:id="rId8" display="http://money.finance.sina.com.cn/corp/view/vFD_FinancialGuideLineHistory.php?stockid=000538&amp;typecode=financialratios63"/>
    <hyperlink ref="A11" r:id="rId9" display="http://money.finance.sina.com.cn/corp/view/vFD_FinancialGuideLineHistory.php?stockid=000538&amp;typecode=financialratios66"/>
    <hyperlink ref="A12" r:id="rId10" display="http://money.finance.sina.com.cn/corp/view/vFD_FinancialGuideLineHistory.php?stockid=000538&amp;typecode=financialratios60"/>
    <hyperlink ref="A14" r:id="rId11" display="http://money.finance.sina.com.cn/corp/view/vFD_FinancialGuideLineHistory.php?stockid=000538&amp;typecode=financialratios26"/>
    <hyperlink ref="A15" r:id="rId12" display="http://money.finance.sina.com.cn/corp/view/vFD_FinancialGuideLineHistory.php?stockid=000538&amp;typecode=financialratios27"/>
    <hyperlink ref="A16" r:id="rId13" display="http://money.finance.sina.com.cn/corp/view/vFD_FinancialGuideLineHistory.php?stockid=000538&amp;typecode=financialratios28"/>
    <hyperlink ref="A17" r:id="rId14" display="http://money.finance.sina.com.cn/corp/view/vFD_FinancialGuideLineHistory.php?stockid=000538&amp;typecode=financialratios29"/>
    <hyperlink ref="A18" r:id="rId15" display="http://money.finance.sina.com.cn/corp/view/vFD_FinancialGuideLineHistory.php?stockid=000538&amp;typecode=financialratios30"/>
    <hyperlink ref="A19" r:id="rId16" display="http://money.finance.sina.com.cn/corp/view/vFD_FinancialGuideLineHistory.php?stockid=000538&amp;typecode=financialratios31"/>
    <hyperlink ref="A20" r:id="rId17" display="http://money.finance.sina.com.cn/corp/view/vFD_FinancialGuideLineHistory.php?stockid=000538&amp;typecode=financialratios32"/>
    <hyperlink ref="A21" r:id="rId18" display="http://money.finance.sina.com.cn/corp/view/vFD_FinancialGuideLineHistory.php?stockid=000538&amp;typecode=financialratios33"/>
    <hyperlink ref="A22" r:id="rId19" display="http://money.finance.sina.com.cn/corp/view/vFD_FinancialGuideLineHistory.php?stockid=000538&amp;typecode=financialratios34"/>
    <hyperlink ref="A23" r:id="rId20" display="http://money.finance.sina.com.cn/corp/view/vFD_FinancialGuideLineHistory.php?stockid=000538&amp;typecode=financialratios35"/>
    <hyperlink ref="A24" r:id="rId21" display="http://money.finance.sina.com.cn/corp/view/vFD_FinancialGuideLineHistory.php?stockid=000538&amp;typecode=financialratios36"/>
    <hyperlink ref="A25" r:id="rId22" display="http://money.finance.sina.com.cn/corp/view/vFD_FinancialGuideLineHistory.php?stockid=000538&amp;typecode=financialratios37"/>
    <hyperlink ref="A26" r:id="rId23" display="http://money.finance.sina.com.cn/corp/view/vFD_FinancialGuideLineHistory.php?stockid=000538&amp;typecode=financialratios38"/>
    <hyperlink ref="A27" r:id="rId24" display="http://money.finance.sina.com.cn/corp/view/vFD_FinancialGuideLineHistory.php?stockid=000538&amp;typecode=financialratios39"/>
    <hyperlink ref="A28" r:id="rId25" display="http://money.finance.sina.com.cn/corp/view/vFD_FinancialGuideLineHistory.php?stockid=000538&amp;typecode=financialratios41"/>
    <hyperlink ref="A29" r:id="rId26" display="http://money.finance.sina.com.cn/corp/view/vFD_FinancialGuideLineHistory.php?stockid=000538&amp;typecode=financialratios42"/>
    <hyperlink ref="A30" r:id="rId27" display="http://money.finance.sina.com.cn/corp/view/vFD_FinancialGuideLineHistory.php?stockid=000538&amp;typecode=financialratios57"/>
    <hyperlink ref="A31" r:id="rId28" display="http://money.finance.sina.com.cn/corp/view/vFD_FinancialGuideLineHistory.php?stockid=000538&amp;typecode=financialratios59"/>
    <hyperlink ref="A32" r:id="rId29" display="http://money.finance.sina.com.cn/corp/view/vFD_FinancialGuideLineHistory.php?stockid=000538&amp;typecode=financialratios62"/>
    <hyperlink ref="A33" r:id="rId30" display="http://money.finance.sina.com.cn/corp/view/vFD_FinancialGuideLineHistory.php?stockid=000538&amp;typecode=financialratios65"/>
    <hyperlink ref="A35" r:id="rId31" display="http://money.finance.sina.com.cn/corp/view/vFD_FinancialGuideLineHistory.php?stockid=000538&amp;typecode=financialratios43"/>
    <hyperlink ref="A36" r:id="rId32" display="http://money.finance.sina.com.cn/corp/view/vFD_FinancialGuideLineHistory.php?stockid=000538&amp;typecode=financialratios44"/>
    <hyperlink ref="A37" r:id="rId33" display="http://money.finance.sina.com.cn/corp/view/vFD_FinancialGuideLineHistory.php?stockid=000538&amp;typecode=financialratios45"/>
    <hyperlink ref="A38" r:id="rId34" display="http://money.finance.sina.com.cn/corp/view/vFD_FinancialGuideLineHistory.php?stockid=000538&amp;typecode=financialratios46"/>
    <hyperlink ref="A40" r:id="rId35" display="http://money.finance.sina.com.cn/corp/view/vFD_FinancialGuideLineHistory.php?stockid=000538&amp;typecode=financialratios3"/>
    <hyperlink ref="A41" r:id="rId36" display="http://money.finance.sina.com.cn/corp/view/vFD_FinancialGuideLineHistory.php?stockid=000538&amp;typecode=financialratios4"/>
    <hyperlink ref="A42" r:id="rId37" display="http://money.finance.sina.com.cn/corp/view/vFD_FinancialGuideLineHistory.php?stockid=000538&amp;typecode=financialratios22"/>
    <hyperlink ref="A43" r:id="rId38" display="http://money.finance.sina.com.cn/corp/view/vFD_FinancialGuideLineHistory.php?stockid=000538&amp;typecode=financialratios19"/>
    <hyperlink ref="A44" r:id="rId39" display="http://money.finance.sina.com.cn/corp/view/vFD_FinancialGuideLineHistory.php?stockid=000538&amp;typecode=financialratios20"/>
    <hyperlink ref="A45" r:id="rId40" display="http://money.finance.sina.com.cn/corp/view/vFD_FinancialGuideLineHistory.php?stockid=000538&amp;typecode=financialratios21"/>
    <hyperlink ref="A46" r:id="rId41" display="http://money.finance.sina.com.cn/corp/view/vFD_FinancialGuideLineHistory.php?stockid=000538&amp;typecode=financialratios23"/>
    <hyperlink ref="A47" r:id="rId42" display="http://money.finance.sina.com.cn/corp/view/vFD_FinancialGuideLineHistory.php?stockid=000538&amp;typecode=financialratios24"/>
    <hyperlink ref="A48" r:id="rId43" display="http://money.finance.sina.com.cn/corp/view/vFD_FinancialGuideLineHistory.php?stockid=000538&amp;typecode=financialratios25"/>
    <hyperlink ref="A49" r:id="rId44" display="http://money.finance.sina.com.cn/corp/view/vFD_FinancialGuideLineHistory.php?stockid=000538&amp;typecode=financialratios52"/>
    <hyperlink ref="A51" r:id="rId45" display="http://money.finance.sina.com.cn/corp/view/vFD_FinancialGuideLineHistory.php?stockid=000538&amp;typecode=financialratios1"/>
    <hyperlink ref="A52" r:id="rId46" display="http://money.finance.sina.com.cn/corp/view/vFD_FinancialGuideLineHistory.php?stockid=000538&amp;typecode=financialratios2"/>
    <hyperlink ref="A53" r:id="rId47" display="http://money.finance.sina.com.cn/corp/view/vFD_FinancialGuideLineHistory.php?stockid=000538&amp;typecode=financialratios5"/>
    <hyperlink ref="A54" r:id="rId48" display="http://money.finance.sina.com.cn/corp/view/vFD_FinancialGuideLineHistory.php?stockid=000538&amp;typecode=financialratios6"/>
    <hyperlink ref="A55" r:id="rId49" display="http://money.finance.sina.com.cn/corp/view/vFD_FinancialGuideLineHistory.php?stockid=000538&amp;typecode=financialratios7"/>
    <hyperlink ref="A56" r:id="rId50" display="http://money.finance.sina.com.cn/corp/view/vFD_FinancialGuideLineHistory.php?stockid=000538&amp;typecode=financialratios8"/>
    <hyperlink ref="A57" r:id="rId51" display="http://money.finance.sina.com.cn/corp/view/vFD_FinancialGuideLineHistory.php?stockid=000538&amp;typecode=financialratios9"/>
    <hyperlink ref="A58" r:id="rId52" display="http://money.finance.sina.com.cn/corp/view/vFD_FinancialGuideLineHistory.php?stockid=000538&amp;typecode=financialratios10"/>
    <hyperlink ref="A59" r:id="rId53" display="http://money.finance.sina.com.cn/corp/view/vFD_FinancialGuideLineHistory.php?stockid=000538&amp;typecode=financialratios11"/>
    <hyperlink ref="A60" r:id="rId54" display="http://money.finance.sina.com.cn/corp/view/vFD_FinancialGuideLineHistory.php?stockid=000538&amp;typecode=financialratios12"/>
    <hyperlink ref="A61" r:id="rId55" display="http://money.finance.sina.com.cn/corp/view/vFD_FinancialGuideLineHistory.php?stockid=000538&amp;typecode=financialratios13"/>
    <hyperlink ref="A62" r:id="rId56" display="http://money.finance.sina.com.cn/corp/view/vFD_FinancialGuideLineHistory.php?stockid=000538&amp;typecode=financialratios14"/>
    <hyperlink ref="A63" r:id="rId57" display="http://money.finance.sina.com.cn/corp/view/vFD_FinancialGuideLineHistory.php?stockid=000538&amp;typecode=financialratios15"/>
    <hyperlink ref="A64" r:id="rId58" display="http://money.finance.sina.com.cn/corp/view/vFD_FinancialGuideLineHistory.php?stockid=000538&amp;typecode=financialratios16"/>
    <hyperlink ref="A65" r:id="rId59" display="http://money.finance.sina.com.cn/corp/view/vFD_FinancialGuideLineHistory.php?stockid=000538&amp;typecode=financialratios17"/>
    <hyperlink ref="A66" r:id="rId60" display="http://money.finance.sina.com.cn/corp/view/vFD_FinancialGuideLineHistory.php?stockid=000538&amp;typecode=financialratios18"/>
    <hyperlink ref="A67" r:id="rId61" display="http://money.finance.sina.com.cn/corp/view/vFD_FinancialGuideLineHistory.php?stockid=000538&amp;typecode=financialratios56"/>
    <hyperlink ref="A68" r:id="rId62" display="http://money.finance.sina.com.cn/corp/view/vFD_FinancialGuideLineHistory.php?stockid=000538&amp;typecode=financialratios58"/>
    <hyperlink ref="A70" r:id="rId63" display="http://money.finance.sina.com.cn/corp/view/vFD_FinancialGuideLineHistory.php?stockid=000538&amp;typecode=financialratios47"/>
    <hyperlink ref="A71" r:id="rId64" display="http://money.finance.sina.com.cn/corp/view/vFD_FinancialGuideLineHistory.php?stockid=000538&amp;typecode=financialratios48"/>
    <hyperlink ref="A72" r:id="rId65" display="http://money.finance.sina.com.cn/corp/view/vFD_FinancialGuideLineHistory.php?stockid=000538&amp;typecode=financialratios49"/>
    <hyperlink ref="A73" r:id="rId66" display="http://money.finance.sina.com.cn/corp/view/vFD_FinancialGuideLineHistory.php?stockid=000538&amp;typecode=financialratios50"/>
    <hyperlink ref="A74" r:id="rId67" display="http://money.finance.sina.com.cn/corp/view/vFD_FinancialGuideLineHistory.php?stockid=000538&amp;typecode=financialratios51"/>
    <hyperlink ref="A76" r:id="rId68" display="http://money.finance.sina.com.cn/corp/view/vFD_FinancialGuideLineHistory.php?stockid=000538&amp;typecode=financialratios67"/>
    <hyperlink ref="A77" r:id="rId69" display="http://money.finance.sina.com.cn/corp/view/vFD_FinancialGuideLineHistory.php?stockid=000538&amp;typecode=financialratios68"/>
    <hyperlink ref="A78" r:id="rId70" display="http://money.finance.sina.com.cn/corp/view/vFD_FinancialGuideLineHistory.php?stockid=000538&amp;typecode=financialratios69"/>
    <hyperlink ref="A79" r:id="rId71" display="http://money.finance.sina.com.cn/corp/view/vFD_FinancialGuideLineHistory.php?stockid=000538&amp;typecode=financialratios70"/>
    <hyperlink ref="A80" r:id="rId72" display="http://money.finance.sina.com.cn/corp/view/vFD_FinancialGuideLineHistory.php?stockid=000538&amp;typecode=financialratios71"/>
    <hyperlink ref="A81" r:id="rId73" display="http://money.finance.sina.com.cn/corp/view/vFD_FinancialGuideLineHistory.php?stockid=000538&amp;typecode=financialratios72"/>
    <hyperlink ref="A82" r:id="rId74" display="http://money.finance.sina.com.cn/corp/view/vFD_FinancialGuideLineHistory.php?stockid=000538&amp;typecode=financialratios73"/>
    <hyperlink ref="A83" r:id="rId75" display="http://money.finance.sina.com.cn/corp/view/vFD_FinancialGuideLineHistory.php?stockid=000538&amp;typecode=financialratios74"/>
    <hyperlink ref="A84" r:id="rId76" display="http://money.finance.sina.com.cn/corp/view/vFD_FinancialGuideLineHistory.php?stockid=000538&amp;typecode=financialratios75"/>
    <hyperlink ref="A85" r:id="rId77" display="http://money.finance.sina.com.cn/corp/view/vFD_FinancialGuideLineHistory.php?stockid=000538&amp;typecode=financialratios76"/>
    <hyperlink ref="A86" r:id="rId78" display="http://money.finance.sina.com.cn/corp/view/vFD_FinancialGuideLineHistory.php?stockid=000538&amp;typecode=financialratios77"/>
    <hyperlink ref="A87" r:id="rId79" display="http://money.finance.sina.com.cn/corp/view/vFD_FinancialGuideLineHistory.php?stockid=000538&amp;typecode=financialratios78"/>
    <hyperlink ref="A88" r:id="rId80" display="http://money.finance.sina.com.cn/corp/view/vFD_FinancialGuideLineHistory.php?stockid=000538&amp;typecode=financialratios79"/>
    <hyperlink ref="A89" r:id="rId81" display="http://money.finance.sina.com.cn/corp/view/vFD_FinancialGuideLineHistory.php?stockid=000538&amp;typecode=financialratios80"/>
    <hyperlink ref="A90" r:id="rId82" display="http://money.finance.sina.com.cn/corp/view/vFD_FinancialGuideLineHistory.php?stockid=000538&amp;typecode=financialratios81"/>
    <hyperlink ref="A91" r:id="rId83" display="http://money.finance.sina.com.cn/corp/view/vFD_FinancialGuideLineHistory.php?stockid=000538&amp;typecode=financialratios82"/>
    <hyperlink ref="A92" r:id="rId84" display="http://money.finance.sina.com.cn/corp/view/vFD_FinancialGuideLineHistory.php?stockid=000538&amp;typecode=financialratios83"/>
    <hyperlink ref="A93" r:id="rId85" display="http://money.finance.sina.com.cn/corp/view/vFD_FinancialGuideLineHistory.php?stockid=000538&amp;typecode=financialratios84"/>
  </hyperlinks>
  <pageMargins left="0.7" right="0.7" top="0.75" bottom="0.75" header="0.3" footer="0.3"/>
  <pageSetup paperSize="9"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资产负债表</vt:lpstr>
      <vt:lpstr>利润表</vt:lpstr>
      <vt:lpstr>现金流量表</vt:lpstr>
      <vt:lpstr>财务指标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lj</cp:lastModifiedBy>
  <dcterms:created xsi:type="dcterms:W3CDTF">2014-05-13T09:01:38Z</dcterms:created>
  <dcterms:modified xsi:type="dcterms:W3CDTF">2014-05-15T08:16:33Z</dcterms:modified>
</cp:coreProperties>
</file>